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g1jmh\iCloudDrive\Documents\Joe Hufton Thesis\Cell Surface PhD Paper\Results for Publication\"/>
    </mc:Choice>
  </mc:AlternateContent>
  <bookViews>
    <workbookView xWindow="0" yWindow="0" windowWidth="29040" windowHeight="16440"/>
  </bookViews>
  <sheets>
    <sheet name="All- survey" sheetId="3" r:id="rId1"/>
    <sheet name="putida live cell" sheetId="4" r:id="rId2"/>
    <sheet name="subtilis live cell" sheetId="5" r:id="rId3"/>
    <sheet name="putida cell wall" sheetId="7" r:id="rId4"/>
    <sheet name="subtilis cell wall" sheetId="9" r:id="rId5"/>
    <sheet name="putida cell membrane" sheetId="10" r:id="rId6"/>
    <sheet name="subtilis cell membrane" sheetId="12" r:id="rId7"/>
    <sheet name="P. putida" sheetId="13" r:id="rId8"/>
    <sheet name="B. subtilis" sheetId="14" r:id="rId9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" l="1"/>
  <c r="AD16" i="3"/>
  <c r="AD21" i="3"/>
  <c r="AD35" i="3"/>
  <c r="AD15" i="3"/>
  <c r="AD25" i="3"/>
  <c r="AD27" i="3"/>
  <c r="AD29" i="3"/>
  <c r="B16" i="3"/>
  <c r="B15" i="3"/>
  <c r="AN16" i="3"/>
  <c r="AN21" i="3"/>
  <c r="AN15" i="3"/>
  <c r="AN25" i="3"/>
  <c r="AN27" i="3"/>
  <c r="AN29" i="3"/>
  <c r="AN33" i="3"/>
  <c r="AN37" i="3"/>
  <c r="AN35" i="3"/>
  <c r="AN36" i="3"/>
  <c r="AN38" i="3"/>
  <c r="AN42" i="3"/>
  <c r="AN41" i="3"/>
  <c r="AN40" i="3"/>
  <c r="AR16" i="3"/>
  <c r="AR21" i="3"/>
  <c r="AR35" i="3"/>
  <c r="AR15" i="3"/>
  <c r="AR25" i="3"/>
  <c r="AR27" i="3"/>
  <c r="AR36" i="3"/>
  <c r="AR29" i="3"/>
  <c r="AR33" i="3"/>
  <c r="AR37" i="3"/>
  <c r="AR38" i="3"/>
  <c r="AR40" i="3"/>
  <c r="AR41" i="3"/>
  <c r="AR42" i="3"/>
  <c r="AR43" i="3"/>
  <c r="AS16" i="3"/>
  <c r="AS21" i="3"/>
  <c r="AS35" i="3"/>
  <c r="AS15" i="3"/>
  <c r="AS25" i="3"/>
  <c r="AS27" i="3"/>
  <c r="AS36" i="3"/>
  <c r="AS29" i="3"/>
  <c r="AS33" i="3"/>
  <c r="AS37" i="3"/>
  <c r="AS38" i="3"/>
  <c r="AS40" i="3"/>
  <c r="AS41" i="3"/>
  <c r="AS42" i="3"/>
  <c r="AS43" i="3"/>
  <c r="AT16" i="3"/>
  <c r="AT21" i="3"/>
  <c r="AT35" i="3"/>
  <c r="AT15" i="3"/>
  <c r="AT25" i="3"/>
  <c r="AT27" i="3"/>
  <c r="AT36" i="3"/>
  <c r="AT29" i="3"/>
  <c r="AT33" i="3"/>
  <c r="AT37" i="3"/>
  <c r="AT38" i="3"/>
  <c r="AT40" i="3"/>
  <c r="AT41" i="3"/>
  <c r="AT42" i="3"/>
  <c r="AT43" i="3"/>
  <c r="AU16" i="3"/>
  <c r="AU21" i="3"/>
  <c r="AU35" i="3"/>
  <c r="AU15" i="3"/>
  <c r="AU25" i="3"/>
  <c r="AU27" i="3"/>
  <c r="AU36" i="3"/>
  <c r="AU29" i="3"/>
  <c r="AU33" i="3"/>
  <c r="AU37" i="3"/>
  <c r="AU38" i="3"/>
  <c r="AU40" i="3"/>
  <c r="AU41" i="3"/>
  <c r="AU42" i="3"/>
  <c r="AU43" i="3"/>
  <c r="AW43" i="3"/>
  <c r="AV43" i="3"/>
  <c r="AW42" i="3"/>
  <c r="AV42" i="3"/>
  <c r="AW41" i="3"/>
  <c r="AV41" i="3"/>
  <c r="AW40" i="3"/>
  <c r="AV40" i="3"/>
  <c r="AW38" i="3"/>
  <c r="AV38" i="3"/>
  <c r="AW37" i="3"/>
  <c r="AV37" i="3"/>
  <c r="AW36" i="3"/>
  <c r="AV36" i="3"/>
  <c r="AW35" i="3"/>
  <c r="AV35" i="3"/>
  <c r="AK16" i="3"/>
  <c r="AK21" i="3"/>
  <c r="AK35" i="3"/>
  <c r="AK15" i="3"/>
  <c r="AK25" i="3"/>
  <c r="AK27" i="3"/>
  <c r="AK36" i="3"/>
  <c r="AK29" i="3"/>
  <c r="AK33" i="3"/>
  <c r="AK37" i="3"/>
  <c r="AK38" i="3"/>
  <c r="AK40" i="3"/>
  <c r="AK41" i="3"/>
  <c r="AK42" i="3"/>
  <c r="AK43" i="3"/>
  <c r="AL16" i="3"/>
  <c r="AL21" i="3"/>
  <c r="AL35" i="3"/>
  <c r="AL15" i="3"/>
  <c r="AL25" i="3"/>
  <c r="AL27" i="3"/>
  <c r="AL36" i="3"/>
  <c r="AL29" i="3"/>
  <c r="AL33" i="3"/>
  <c r="AL37" i="3"/>
  <c r="AL38" i="3"/>
  <c r="AL40" i="3"/>
  <c r="AL41" i="3"/>
  <c r="AL42" i="3"/>
  <c r="AL43" i="3"/>
  <c r="AM16" i="3"/>
  <c r="AM21" i="3"/>
  <c r="AM35" i="3"/>
  <c r="AM15" i="3"/>
  <c r="AM25" i="3"/>
  <c r="AM27" i="3"/>
  <c r="AM36" i="3"/>
  <c r="AM29" i="3"/>
  <c r="AM33" i="3"/>
  <c r="AM37" i="3"/>
  <c r="AM38" i="3"/>
  <c r="AM40" i="3"/>
  <c r="AM41" i="3"/>
  <c r="AM42" i="3"/>
  <c r="AM43" i="3"/>
  <c r="AN43" i="3"/>
  <c r="AP43" i="3"/>
  <c r="AO43" i="3"/>
  <c r="AP42" i="3"/>
  <c r="AO42" i="3"/>
  <c r="AP41" i="3"/>
  <c r="AO41" i="3"/>
  <c r="AP40" i="3"/>
  <c r="AO40" i="3"/>
  <c r="AP38" i="3"/>
  <c r="AO38" i="3"/>
  <c r="AP37" i="3"/>
  <c r="AO37" i="3"/>
  <c r="AP36" i="3"/>
  <c r="AO36" i="3"/>
  <c r="AP35" i="3"/>
  <c r="AO35" i="3"/>
  <c r="AD36" i="3"/>
  <c r="AD33" i="3"/>
  <c r="AD37" i="3"/>
  <c r="AD38" i="3"/>
  <c r="AD40" i="3"/>
  <c r="AD41" i="3"/>
  <c r="AD42" i="3"/>
  <c r="AD43" i="3"/>
  <c r="AE16" i="3"/>
  <c r="AE21" i="3"/>
  <c r="AE35" i="3"/>
  <c r="AE15" i="3"/>
  <c r="AE25" i="3"/>
  <c r="AE27" i="3"/>
  <c r="AE36" i="3"/>
  <c r="AE29" i="3"/>
  <c r="AE33" i="3"/>
  <c r="AE37" i="3"/>
  <c r="AE38" i="3"/>
  <c r="AE40" i="3"/>
  <c r="AE41" i="3"/>
  <c r="AE42" i="3"/>
  <c r="AE43" i="3"/>
  <c r="AF16" i="3"/>
  <c r="AF21" i="3"/>
  <c r="AF35" i="3"/>
  <c r="AF15" i="3"/>
  <c r="AF25" i="3"/>
  <c r="AF27" i="3"/>
  <c r="AF36" i="3"/>
  <c r="AF29" i="3"/>
  <c r="AF33" i="3"/>
  <c r="AF37" i="3"/>
  <c r="AF38" i="3"/>
  <c r="AF40" i="3"/>
  <c r="AF41" i="3"/>
  <c r="AF42" i="3"/>
  <c r="AF43" i="3"/>
  <c r="AG16" i="3"/>
  <c r="AG21" i="3"/>
  <c r="AG35" i="3"/>
  <c r="AG15" i="3"/>
  <c r="AG25" i="3"/>
  <c r="AG27" i="3"/>
  <c r="AG36" i="3"/>
  <c r="AG29" i="3"/>
  <c r="AG33" i="3"/>
  <c r="AG37" i="3"/>
  <c r="AG38" i="3"/>
  <c r="AG40" i="3"/>
  <c r="AG41" i="3"/>
  <c r="AG42" i="3"/>
  <c r="AG43" i="3"/>
  <c r="AI43" i="3"/>
  <c r="AH43" i="3"/>
  <c r="AI42" i="3"/>
  <c r="AH42" i="3"/>
  <c r="AI41" i="3"/>
  <c r="AH41" i="3"/>
  <c r="AI40" i="3"/>
  <c r="AH40" i="3"/>
  <c r="AI38" i="3"/>
  <c r="AH38" i="3"/>
  <c r="AI37" i="3"/>
  <c r="AH37" i="3"/>
  <c r="AI36" i="3"/>
  <c r="AH36" i="3"/>
  <c r="AI35" i="3"/>
  <c r="AH35" i="3"/>
  <c r="W16" i="3"/>
  <c r="W21" i="3"/>
  <c r="W35" i="3"/>
  <c r="W15" i="3"/>
  <c r="W25" i="3"/>
  <c r="W27" i="3"/>
  <c r="W36" i="3"/>
  <c r="W29" i="3"/>
  <c r="W33" i="3"/>
  <c r="W37" i="3"/>
  <c r="W38" i="3"/>
  <c r="W40" i="3"/>
  <c r="W41" i="3"/>
  <c r="W42" i="3"/>
  <c r="W43" i="3"/>
  <c r="X16" i="3"/>
  <c r="X21" i="3"/>
  <c r="X35" i="3"/>
  <c r="X15" i="3"/>
  <c r="X25" i="3"/>
  <c r="X27" i="3"/>
  <c r="X36" i="3"/>
  <c r="X29" i="3"/>
  <c r="X33" i="3"/>
  <c r="X37" i="3"/>
  <c r="X38" i="3"/>
  <c r="X40" i="3"/>
  <c r="X41" i="3"/>
  <c r="X42" i="3"/>
  <c r="X43" i="3"/>
  <c r="Y16" i="3"/>
  <c r="Y21" i="3"/>
  <c r="Y35" i="3"/>
  <c r="Y15" i="3"/>
  <c r="Y25" i="3"/>
  <c r="Y27" i="3"/>
  <c r="Y36" i="3"/>
  <c r="Y29" i="3"/>
  <c r="Y33" i="3"/>
  <c r="Y37" i="3"/>
  <c r="Y38" i="3"/>
  <c r="Y40" i="3"/>
  <c r="Y41" i="3"/>
  <c r="Y42" i="3"/>
  <c r="Y43" i="3"/>
  <c r="Z16" i="3"/>
  <c r="Z21" i="3"/>
  <c r="Z35" i="3"/>
  <c r="Z15" i="3"/>
  <c r="Z25" i="3"/>
  <c r="Z27" i="3"/>
  <c r="Z36" i="3"/>
  <c r="Z29" i="3"/>
  <c r="Z33" i="3"/>
  <c r="Z37" i="3"/>
  <c r="Z38" i="3"/>
  <c r="Z40" i="3"/>
  <c r="Z41" i="3"/>
  <c r="Z42" i="3"/>
  <c r="Z43" i="3"/>
  <c r="AB43" i="3"/>
  <c r="AA43" i="3"/>
  <c r="AB42" i="3"/>
  <c r="AA42" i="3"/>
  <c r="AB41" i="3"/>
  <c r="AA41" i="3"/>
  <c r="AB40" i="3"/>
  <c r="AA40" i="3"/>
  <c r="AB38" i="3"/>
  <c r="AA38" i="3"/>
  <c r="AB37" i="3"/>
  <c r="AA37" i="3"/>
  <c r="AB36" i="3"/>
  <c r="AA36" i="3"/>
  <c r="AB35" i="3"/>
  <c r="AA35" i="3"/>
  <c r="P16" i="3"/>
  <c r="P21" i="3"/>
  <c r="P35" i="3"/>
  <c r="P15" i="3"/>
  <c r="P25" i="3"/>
  <c r="P27" i="3"/>
  <c r="P36" i="3"/>
  <c r="P29" i="3"/>
  <c r="P33" i="3"/>
  <c r="P37" i="3"/>
  <c r="P38" i="3"/>
  <c r="P40" i="3"/>
  <c r="P41" i="3"/>
  <c r="P42" i="3"/>
  <c r="P43" i="3"/>
  <c r="Q16" i="3"/>
  <c r="Q21" i="3"/>
  <c r="Q35" i="3"/>
  <c r="Q15" i="3"/>
  <c r="Q25" i="3"/>
  <c r="Q27" i="3"/>
  <c r="Q36" i="3"/>
  <c r="Q29" i="3"/>
  <c r="Q33" i="3"/>
  <c r="Q37" i="3"/>
  <c r="Q38" i="3"/>
  <c r="Q40" i="3"/>
  <c r="Q41" i="3"/>
  <c r="Q42" i="3"/>
  <c r="Q43" i="3"/>
  <c r="R16" i="3"/>
  <c r="R21" i="3"/>
  <c r="R35" i="3"/>
  <c r="R15" i="3"/>
  <c r="R25" i="3"/>
  <c r="R27" i="3"/>
  <c r="R36" i="3"/>
  <c r="R29" i="3"/>
  <c r="R33" i="3"/>
  <c r="R37" i="3"/>
  <c r="R38" i="3"/>
  <c r="R40" i="3"/>
  <c r="R41" i="3"/>
  <c r="R42" i="3"/>
  <c r="R43" i="3"/>
  <c r="S16" i="3"/>
  <c r="S21" i="3"/>
  <c r="S35" i="3"/>
  <c r="S15" i="3"/>
  <c r="S25" i="3"/>
  <c r="S27" i="3"/>
  <c r="S36" i="3"/>
  <c r="S29" i="3"/>
  <c r="S33" i="3"/>
  <c r="S37" i="3"/>
  <c r="S38" i="3"/>
  <c r="S40" i="3"/>
  <c r="S41" i="3"/>
  <c r="S42" i="3"/>
  <c r="S43" i="3"/>
  <c r="U43" i="3"/>
  <c r="T43" i="3"/>
  <c r="U42" i="3"/>
  <c r="T42" i="3"/>
  <c r="U41" i="3"/>
  <c r="T41" i="3"/>
  <c r="U40" i="3"/>
  <c r="T40" i="3"/>
  <c r="U38" i="3"/>
  <c r="T38" i="3"/>
  <c r="U37" i="3"/>
  <c r="T37" i="3"/>
  <c r="U36" i="3"/>
  <c r="T36" i="3"/>
  <c r="U35" i="3"/>
  <c r="T35" i="3"/>
  <c r="I16" i="3"/>
  <c r="I21" i="3"/>
  <c r="I35" i="3"/>
  <c r="I15" i="3"/>
  <c r="I25" i="3"/>
  <c r="I27" i="3"/>
  <c r="I36" i="3"/>
  <c r="I29" i="3"/>
  <c r="I33" i="3"/>
  <c r="I37" i="3"/>
  <c r="I38" i="3"/>
  <c r="I40" i="3"/>
  <c r="I41" i="3"/>
  <c r="I42" i="3"/>
  <c r="I43" i="3"/>
  <c r="J16" i="3"/>
  <c r="J21" i="3"/>
  <c r="J35" i="3"/>
  <c r="J15" i="3"/>
  <c r="J25" i="3"/>
  <c r="J27" i="3"/>
  <c r="J36" i="3"/>
  <c r="J29" i="3"/>
  <c r="J33" i="3"/>
  <c r="J37" i="3"/>
  <c r="J38" i="3"/>
  <c r="J40" i="3"/>
  <c r="J41" i="3"/>
  <c r="J42" i="3"/>
  <c r="J43" i="3"/>
  <c r="K16" i="3"/>
  <c r="K21" i="3"/>
  <c r="K35" i="3"/>
  <c r="K15" i="3"/>
  <c r="K25" i="3"/>
  <c r="K27" i="3"/>
  <c r="K36" i="3"/>
  <c r="K29" i="3"/>
  <c r="K33" i="3"/>
  <c r="K37" i="3"/>
  <c r="K38" i="3"/>
  <c r="K40" i="3"/>
  <c r="K41" i="3"/>
  <c r="K42" i="3"/>
  <c r="K43" i="3"/>
  <c r="L16" i="3"/>
  <c r="L21" i="3"/>
  <c r="L35" i="3"/>
  <c r="L15" i="3"/>
  <c r="L25" i="3"/>
  <c r="L27" i="3"/>
  <c r="L36" i="3"/>
  <c r="L29" i="3"/>
  <c r="L33" i="3"/>
  <c r="L37" i="3"/>
  <c r="L38" i="3"/>
  <c r="L40" i="3"/>
  <c r="L41" i="3"/>
  <c r="L42" i="3"/>
  <c r="L43" i="3"/>
  <c r="N43" i="3"/>
  <c r="M43" i="3"/>
  <c r="N42" i="3"/>
  <c r="M42" i="3"/>
  <c r="N41" i="3"/>
  <c r="M41" i="3"/>
  <c r="N40" i="3"/>
  <c r="M40" i="3"/>
  <c r="N38" i="3"/>
  <c r="M38" i="3"/>
  <c r="N37" i="3"/>
  <c r="M37" i="3"/>
  <c r="N36" i="3"/>
  <c r="M36" i="3"/>
  <c r="N35" i="3"/>
  <c r="M35" i="3"/>
  <c r="C16" i="3"/>
  <c r="C21" i="3"/>
  <c r="C35" i="3"/>
  <c r="C15" i="3"/>
  <c r="C25" i="3"/>
  <c r="C27" i="3"/>
  <c r="C36" i="3"/>
  <c r="C29" i="3"/>
  <c r="C33" i="3"/>
  <c r="C37" i="3"/>
  <c r="C38" i="3"/>
  <c r="C40" i="3"/>
  <c r="C41" i="3"/>
  <c r="C42" i="3"/>
  <c r="C43" i="3"/>
  <c r="D16" i="3"/>
  <c r="D21" i="3"/>
  <c r="D35" i="3"/>
  <c r="D15" i="3"/>
  <c r="D25" i="3"/>
  <c r="D27" i="3"/>
  <c r="D36" i="3"/>
  <c r="D29" i="3"/>
  <c r="D33" i="3"/>
  <c r="D37" i="3"/>
  <c r="D38" i="3"/>
  <c r="D40" i="3"/>
  <c r="D41" i="3"/>
  <c r="D42" i="3"/>
  <c r="D43" i="3"/>
  <c r="E16" i="3"/>
  <c r="E21" i="3"/>
  <c r="E35" i="3"/>
  <c r="E15" i="3"/>
  <c r="E25" i="3"/>
  <c r="E27" i="3"/>
  <c r="E36" i="3"/>
  <c r="E29" i="3"/>
  <c r="E33" i="3"/>
  <c r="E37" i="3"/>
  <c r="E38" i="3"/>
  <c r="E40" i="3"/>
  <c r="E41" i="3"/>
  <c r="E42" i="3"/>
  <c r="E43" i="3"/>
  <c r="B35" i="3"/>
  <c r="B25" i="3"/>
  <c r="B27" i="3"/>
  <c r="B36" i="3"/>
  <c r="B29" i="3"/>
  <c r="B33" i="3"/>
  <c r="B37" i="3"/>
  <c r="B38" i="3"/>
  <c r="B40" i="3"/>
  <c r="B41" i="3"/>
  <c r="B42" i="3"/>
  <c r="B43" i="3"/>
  <c r="G43" i="3"/>
  <c r="AW33" i="3"/>
  <c r="AV33" i="3"/>
  <c r="AW29" i="3"/>
  <c r="AV29" i="3"/>
  <c r="AW27" i="3"/>
  <c r="AV27" i="3"/>
  <c r="AW25" i="3"/>
  <c r="AV25" i="3"/>
  <c r="AW21" i="3"/>
  <c r="AV21" i="3"/>
  <c r="AP33" i="3"/>
  <c r="AO33" i="3"/>
  <c r="AP29" i="3"/>
  <c r="AO29" i="3"/>
  <c r="AP27" i="3"/>
  <c r="AO27" i="3"/>
  <c r="AP25" i="3"/>
  <c r="AO25" i="3"/>
  <c r="AP21" i="3"/>
  <c r="AO21" i="3"/>
  <c r="AI33" i="3"/>
  <c r="AH33" i="3"/>
  <c r="AI29" i="3"/>
  <c r="AH29" i="3"/>
  <c r="AI27" i="3"/>
  <c r="AH27" i="3"/>
  <c r="AI25" i="3"/>
  <c r="AH25" i="3"/>
  <c r="AI21" i="3"/>
  <c r="AH21" i="3"/>
  <c r="AB33" i="3"/>
  <c r="AA33" i="3"/>
  <c r="AB29" i="3"/>
  <c r="AA29" i="3"/>
  <c r="AB27" i="3"/>
  <c r="AA27" i="3"/>
  <c r="AB25" i="3"/>
  <c r="AA25" i="3"/>
  <c r="AB21" i="3"/>
  <c r="AA21" i="3"/>
  <c r="U33" i="3"/>
  <c r="T33" i="3"/>
  <c r="U29" i="3"/>
  <c r="T29" i="3"/>
  <c r="U27" i="3"/>
  <c r="T27" i="3"/>
  <c r="U25" i="3"/>
  <c r="T25" i="3"/>
  <c r="U21" i="3"/>
  <c r="T21" i="3"/>
  <c r="N21" i="3"/>
  <c r="M21" i="3"/>
  <c r="N33" i="3"/>
  <c r="M33" i="3"/>
  <c r="N29" i="3"/>
  <c r="M29" i="3"/>
  <c r="N27" i="3"/>
  <c r="M27" i="3"/>
  <c r="N25" i="3"/>
  <c r="M25" i="3"/>
  <c r="G21" i="3"/>
  <c r="G25" i="3"/>
  <c r="G27" i="3"/>
  <c r="G29" i="3"/>
  <c r="G33" i="3"/>
  <c r="G35" i="3"/>
  <c r="G36" i="3"/>
  <c r="G37" i="3"/>
  <c r="G38" i="3"/>
  <c r="G40" i="3"/>
  <c r="G41" i="3"/>
  <c r="G42" i="3"/>
  <c r="F43" i="3"/>
  <c r="F42" i="3"/>
  <c r="F41" i="3"/>
  <c r="F40" i="3"/>
  <c r="F38" i="3"/>
  <c r="F37" i="3"/>
  <c r="F36" i="3"/>
  <c r="F35" i="3"/>
  <c r="F33" i="3"/>
  <c r="F29" i="3"/>
  <c r="F27" i="3"/>
  <c r="F25" i="3"/>
  <c r="F21" i="3"/>
  <c r="F15" i="3"/>
  <c r="F16" i="3"/>
  <c r="B17" i="3"/>
  <c r="C17" i="3"/>
  <c r="D17" i="3"/>
  <c r="E17" i="3"/>
  <c r="F17" i="3"/>
  <c r="AV5" i="3"/>
  <c r="AV4" i="3"/>
  <c r="AV16" i="3"/>
  <c r="AW16" i="3"/>
  <c r="AV6" i="3"/>
  <c r="AV15" i="3"/>
  <c r="AW15" i="3"/>
  <c r="AO7" i="3"/>
  <c r="AO4" i="3"/>
  <c r="AO17" i="3"/>
  <c r="AN17" i="3"/>
  <c r="AM17" i="3"/>
  <c r="AL17" i="3"/>
  <c r="AK17" i="3"/>
  <c r="AP17" i="3"/>
  <c r="AO5" i="3"/>
  <c r="AO16" i="3"/>
  <c r="AP16" i="3"/>
  <c r="AO6" i="3"/>
  <c r="AO15" i="3"/>
  <c r="AP15" i="3"/>
  <c r="AB15" i="3"/>
  <c r="AH7" i="3"/>
  <c r="AH4" i="3"/>
  <c r="AH17" i="3"/>
  <c r="AG17" i="3"/>
  <c r="AF17" i="3"/>
  <c r="AE17" i="3"/>
  <c r="AD17" i="3"/>
  <c r="AI17" i="3"/>
  <c r="AH5" i="3"/>
  <c r="AH16" i="3"/>
  <c r="AI16" i="3"/>
  <c r="AH6" i="3"/>
  <c r="AH15" i="3"/>
  <c r="AI15" i="3"/>
  <c r="AA7" i="3"/>
  <c r="AA4" i="3"/>
  <c r="AA17" i="3"/>
  <c r="Z17" i="3"/>
  <c r="Y17" i="3"/>
  <c r="X17" i="3"/>
  <c r="W17" i="3"/>
  <c r="AB17" i="3"/>
  <c r="AA5" i="3"/>
  <c r="AA16" i="3"/>
  <c r="AB16" i="3"/>
  <c r="AA6" i="3"/>
  <c r="AA15" i="3"/>
  <c r="T7" i="3"/>
  <c r="T4" i="3"/>
  <c r="T17" i="3"/>
  <c r="S17" i="3"/>
  <c r="R17" i="3"/>
  <c r="Q17" i="3"/>
  <c r="P17" i="3"/>
  <c r="U17" i="3"/>
  <c r="T5" i="3"/>
  <c r="T16" i="3"/>
  <c r="U16" i="3"/>
  <c r="T6" i="3"/>
  <c r="T15" i="3"/>
  <c r="U15" i="3"/>
  <c r="M7" i="3"/>
  <c r="M4" i="3"/>
  <c r="M17" i="3"/>
  <c r="L17" i="3"/>
  <c r="K17" i="3"/>
  <c r="J17" i="3"/>
  <c r="I17" i="3"/>
  <c r="N17" i="3"/>
  <c r="M5" i="3"/>
  <c r="M16" i="3"/>
  <c r="N16" i="3"/>
  <c r="M6" i="3"/>
  <c r="M15" i="3"/>
  <c r="N15" i="3"/>
  <c r="F6" i="3"/>
  <c r="F4" i="3"/>
  <c r="G16" i="3"/>
  <c r="F5" i="3"/>
  <c r="G17" i="3"/>
  <c r="F7" i="3"/>
  <c r="G15" i="3"/>
  <c r="AW12" i="3"/>
  <c r="AV12" i="3"/>
  <c r="AW11" i="3"/>
  <c r="AV11" i="3"/>
  <c r="AW10" i="3"/>
  <c r="AV10" i="3"/>
  <c r="AP13" i="3"/>
  <c r="AO13" i="3"/>
  <c r="AP12" i="3"/>
  <c r="AO12" i="3"/>
  <c r="AP11" i="3"/>
  <c r="AO11" i="3"/>
  <c r="AP10" i="3"/>
  <c r="AO10" i="3"/>
  <c r="AI13" i="3"/>
  <c r="AH13" i="3"/>
  <c r="AI12" i="3"/>
  <c r="AH12" i="3"/>
  <c r="AI11" i="3"/>
  <c r="AH11" i="3"/>
  <c r="AI10" i="3"/>
  <c r="AH10" i="3"/>
  <c r="AB13" i="3"/>
  <c r="AA13" i="3"/>
  <c r="AB12" i="3"/>
  <c r="AA12" i="3"/>
  <c r="AB11" i="3"/>
  <c r="AA11" i="3"/>
  <c r="AB10" i="3"/>
  <c r="AA10" i="3"/>
  <c r="U13" i="3"/>
  <c r="T13" i="3"/>
  <c r="U12" i="3"/>
  <c r="T12" i="3"/>
  <c r="U11" i="3"/>
  <c r="T11" i="3"/>
  <c r="U10" i="3"/>
  <c r="T10" i="3"/>
  <c r="N13" i="3"/>
  <c r="M13" i="3"/>
  <c r="N12" i="3"/>
  <c r="M12" i="3"/>
  <c r="N11" i="3"/>
  <c r="M11" i="3"/>
  <c r="N10" i="3"/>
  <c r="M10" i="3"/>
  <c r="F11" i="3"/>
  <c r="G11" i="3"/>
  <c r="F12" i="3"/>
  <c r="G12" i="3"/>
  <c r="F13" i="3"/>
  <c r="G13" i="3"/>
  <c r="G10" i="3"/>
  <c r="F10" i="3"/>
  <c r="AP7" i="3"/>
  <c r="AI7" i="3"/>
  <c r="AB7" i="3"/>
  <c r="U7" i="3"/>
  <c r="N7" i="3"/>
  <c r="G7" i="3"/>
  <c r="AW6" i="3"/>
  <c r="AP6" i="3"/>
  <c r="AI6" i="3"/>
  <c r="AB6" i="3"/>
  <c r="U6" i="3"/>
  <c r="N6" i="3"/>
  <c r="G6" i="3"/>
  <c r="AW5" i="3"/>
  <c r="AP5" i="3"/>
  <c r="AI5" i="3"/>
  <c r="AB5" i="3"/>
  <c r="U5" i="3"/>
  <c r="N5" i="3"/>
  <c r="G5" i="3"/>
  <c r="AW4" i="3"/>
  <c r="AP4" i="3"/>
  <c r="AI4" i="3"/>
  <c r="AB4" i="3"/>
  <c r="U4" i="3"/>
  <c r="N4" i="3"/>
  <c r="G4" i="3"/>
</calcChain>
</file>

<file path=xl/sharedStrings.xml><?xml version="1.0" encoding="utf-8"?>
<sst xmlns="http://schemas.openxmlformats.org/spreadsheetml/2006/main" count="485" uniqueCount="142">
  <si>
    <t>Sample</t>
  </si>
  <si>
    <t>Date</t>
  </si>
  <si>
    <t>C1s</t>
  </si>
  <si>
    <t>N1s</t>
  </si>
  <si>
    <t>O1s</t>
  </si>
  <si>
    <t>P2p</t>
  </si>
  <si>
    <t>P. putida membrane</t>
  </si>
  <si>
    <t>B. subtilis membrane</t>
  </si>
  <si>
    <t>P. putida cell wall</t>
  </si>
  <si>
    <t>B. subtilis cell wall</t>
  </si>
  <si>
    <t>P. putida</t>
  </si>
  <si>
    <t>B. subtilis</t>
  </si>
  <si>
    <t>D. radiodurans</t>
  </si>
  <si>
    <t>N/A</t>
  </si>
  <si>
    <t>Mean</t>
  </si>
  <si>
    <t>SD</t>
  </si>
  <si>
    <t>Total C</t>
  </si>
  <si>
    <t>Total N</t>
  </si>
  <si>
    <t>Total O</t>
  </si>
  <si>
    <t>Total P</t>
  </si>
  <si>
    <t xml:space="preserve">  </t>
  </si>
  <si>
    <t>Conc. (% ± SD)</t>
  </si>
  <si>
    <t>% area</t>
  </si>
  <si>
    <t>eV</t>
  </si>
  <si>
    <t>285  ±  0</t>
  </si>
  <si>
    <t>399.88  ±  0.25</t>
  </si>
  <si>
    <t>531.75  ±  0.29</t>
  </si>
  <si>
    <t>133.5  ±  0</t>
  </si>
  <si>
    <t>399.75  ±  0.29</t>
  </si>
  <si>
    <t>400  ±  0</t>
  </si>
  <si>
    <t>532  ±  0</t>
  </si>
  <si>
    <t>133.88  ±  0.25</t>
  </si>
  <si>
    <t>399.38  ±  0.25</t>
  </si>
  <si>
    <t>133.13  ±  0.25</t>
  </si>
  <si>
    <t>532.13  ±  0.25</t>
  </si>
  <si>
    <t>133.63  ±  0.25</t>
  </si>
  <si>
    <t>399.63  ±  0.25</t>
  </si>
  <si>
    <t>O/C</t>
  </si>
  <si>
    <t>N/C</t>
  </si>
  <si>
    <t>P/C</t>
  </si>
  <si>
    <t>Element</t>
  </si>
  <si>
    <t>Peak (eV  ± SD)</t>
  </si>
  <si>
    <t>[Atomic] ratio (± SD)</t>
  </si>
  <si>
    <t>Position (ev)</t>
  </si>
  <si>
    <t>FWHM</t>
  </si>
  <si>
    <t>Area</t>
  </si>
  <si>
    <t>% Area</t>
  </si>
  <si>
    <t>0.325 (Cpep/C)</t>
  </si>
  <si>
    <t>0.833 (Cps/C)</t>
  </si>
  <si>
    <t>CPs/C</t>
  </si>
  <si>
    <t>CPep/C</t>
  </si>
  <si>
    <t>CHc/C</t>
  </si>
  <si>
    <t>73.26 ± 0.68</t>
  </si>
  <si>
    <t>8.27 ± 0.24</t>
  </si>
  <si>
    <t>17.08 ± 0.34</t>
  </si>
  <si>
    <t>1.37 ± 0.12</t>
  </si>
  <si>
    <t>73.61 ± 0.95</t>
  </si>
  <si>
    <t>6.89 ± 0.6</t>
  </si>
  <si>
    <t>18.31 ± 0.48</t>
  </si>
  <si>
    <t>1.19 ± 0.15</t>
  </si>
  <si>
    <t>71.37 ± 1.07</t>
  </si>
  <si>
    <t>7.66 ± 0.52</t>
  </si>
  <si>
    <t>19.49 ± 0.59</t>
  </si>
  <si>
    <t>1.48 ± 0.14</t>
  </si>
  <si>
    <t>62.87 ± 1.87</t>
  </si>
  <si>
    <t>6.63 ± 0.56</t>
  </si>
  <si>
    <t>27.77 ± 1.41</t>
  </si>
  <si>
    <t>2.74 ± 0.11</t>
  </si>
  <si>
    <t>69.46 ± 1.84</t>
  </si>
  <si>
    <t>5.44 ± 0.38</t>
  </si>
  <si>
    <t>23.07 ± 1.67</t>
  </si>
  <si>
    <t>2.02 ± 0.04</t>
  </si>
  <si>
    <t>65.96 ± 0.74</t>
  </si>
  <si>
    <t>6.03 ± 0.3</t>
  </si>
  <si>
    <t>25.46 ± 0.54</t>
  </si>
  <si>
    <t>2.56 ± 0.15</t>
  </si>
  <si>
    <t>0.233 ± 0.007</t>
  </si>
  <si>
    <t>0.113 ± 0.004</t>
  </si>
  <si>
    <t>0.019 ± 0.002</t>
  </si>
  <si>
    <t>0.249 ± 0.009</t>
  </si>
  <si>
    <t>0.094 ± 0.009</t>
  </si>
  <si>
    <t>0.016 ± 0.002</t>
  </si>
  <si>
    <t>0.273 ± 0.012</t>
  </si>
  <si>
    <t>0.107 ± 0.009</t>
  </si>
  <si>
    <t>0.0214 ± 0.002</t>
  </si>
  <si>
    <t>0.442 ± 0.035</t>
  </si>
  <si>
    <t>0.105 ± 0.012</t>
  </si>
  <si>
    <t>0.044 ± 0.002</t>
  </si>
  <si>
    <t>0.332 ± 0.032</t>
  </si>
  <si>
    <t>0.078 ± 0.007</t>
  </si>
  <si>
    <t>0.029 ± 0.001</t>
  </si>
  <si>
    <t>0.386 ± 0.012</t>
  </si>
  <si>
    <t>0.091 ± 0.005</t>
  </si>
  <si>
    <t>0.039 ± 0.002</t>
  </si>
  <si>
    <t>mmol/g peptides</t>
  </si>
  <si>
    <t>mmol/g polysaccharides</t>
  </si>
  <si>
    <t>mmol/g hydrocarbons</t>
  </si>
  <si>
    <t>Summation</t>
  </si>
  <si>
    <t>Surface Sum (%)</t>
  </si>
  <si>
    <t>Surface peptide (%)</t>
  </si>
  <si>
    <t>Surface polysaccharides (%)</t>
  </si>
  <si>
    <t>Surface hydrocarbons (%)</t>
  </si>
  <si>
    <t>Equation 2 = N/C= 0.279 (Cpep/C)</t>
  </si>
  <si>
    <t>Equation 1= O/C= 0.325 (Cpep/C) + 0.833 (Cps/C)</t>
  </si>
  <si>
    <t>Equation 3= 1= CPs/C + CPep/C + CHc/C</t>
  </si>
  <si>
    <t>49.79 ± 1.5</t>
  </si>
  <si>
    <t>14.71 ± 0.24</t>
  </si>
  <si>
    <t>35.5 ± 1.61</t>
  </si>
  <si>
    <t>41.8 ± 3.55</t>
  </si>
  <si>
    <t>20.48 ± 1.5</t>
  </si>
  <si>
    <t>37.72 ± 2.64</t>
  </si>
  <si>
    <t>46.58 ± 3.15</t>
  </si>
  <si>
    <t>21.11 ± 0.52</t>
  </si>
  <si>
    <t>32.31 ± 3.01</t>
  </si>
  <si>
    <t>42.08 ± 3.59</t>
  </si>
  <si>
    <t>41.71 ± 2.25</t>
  </si>
  <si>
    <t>16.21 ± 4.92</t>
  </si>
  <si>
    <t>33.97 ± 2.35</t>
  </si>
  <si>
    <t>34.31 ± 3.39</t>
  </si>
  <si>
    <t>31.72 ± 4.36</t>
  </si>
  <si>
    <t>38.02 ± 1.89</t>
  </si>
  <si>
    <t>38.15 ± 1.03</t>
  </si>
  <si>
    <t>23.83 ± 1.97</t>
  </si>
  <si>
    <t>Component</t>
  </si>
  <si>
    <t>Peptide</t>
  </si>
  <si>
    <t>Polysaccharides</t>
  </si>
  <si>
    <t>Hydrocarbons</t>
  </si>
  <si>
    <t>Live Cells</t>
  </si>
  <si>
    <t>Cell wall</t>
  </si>
  <si>
    <t>Cell membrane</t>
  </si>
  <si>
    <t>Position (eV)</t>
  </si>
  <si>
    <t>C - (C,H)</t>
  </si>
  <si>
    <t>C - (O,N)</t>
  </si>
  <si>
    <t>C = O</t>
  </si>
  <si>
    <t>COOH</t>
  </si>
  <si>
    <t>Nnon pr.</t>
  </si>
  <si>
    <t>Npr.</t>
  </si>
  <si>
    <t>C = O, P = O</t>
  </si>
  <si>
    <t>C = OH, C-O-C, P-OH</t>
  </si>
  <si>
    <t>P=O, P-O-</t>
  </si>
  <si>
    <t>Assignment</t>
  </si>
  <si>
    <t>Unassigned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</si>
</sst>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 Light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 Light"/>
    </font>
    <font>
      <sz val="11"/>
      <color theme="1"/>
      <name val="Calibri 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1" fillId="0" borderId="0" xfId="0" applyFont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0" fillId="2" borderId="0" xfId="0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3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/>
    <xf numFmtId="0" fontId="7" fillId="0" borderId="2" xfId="0" applyFont="1" applyBorder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3"/>
  <sheetViews>
    <sheetView tabSelected="1" workbookViewId="0">
      <pane xSplit="1" topLeftCell="B1" activePane="topRight" state="frozen"/>
      <selection pane="topRight" activeCell="B22" sqref="B22"/>
    </sheetView>
  </sheetViews>
  <sheetFormatPr defaultColWidth="8.85546875" defaultRowHeight="15" x14ac:dyDescent="0.25"/>
  <cols>
    <col min="1" max="1" width="38" style="2" bestFit="1" customWidth="1"/>
    <col min="2" max="2" width="10.7109375" bestFit="1" customWidth="1"/>
    <col min="3" max="5" width="12.7109375" bestFit="1" customWidth="1"/>
    <col min="7" max="7" width="12" bestFit="1" customWidth="1"/>
    <col min="9" max="12" width="12.7109375" bestFit="1" customWidth="1"/>
    <col min="16" max="16" width="12" bestFit="1" customWidth="1"/>
    <col min="17" max="19" width="12.7109375" bestFit="1" customWidth="1"/>
    <col min="23" max="24" width="12" bestFit="1" customWidth="1"/>
    <col min="25" max="26" width="12.7109375" bestFit="1" customWidth="1"/>
    <col min="30" max="33" width="12.7109375" bestFit="1" customWidth="1"/>
    <col min="37" max="38" width="12.7109375" bestFit="1" customWidth="1"/>
    <col min="39" max="39" width="12" bestFit="1" customWidth="1"/>
    <col min="40" max="40" width="12.7109375" bestFit="1" customWidth="1"/>
    <col min="44" max="47" width="12.7109375" bestFit="1" customWidth="1"/>
  </cols>
  <sheetData>
    <row r="1" spans="1:49" x14ac:dyDescent="0.25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</row>
    <row r="2" spans="1:49" x14ac:dyDescent="0.25">
      <c r="A2" s="2" t="s">
        <v>0</v>
      </c>
      <c r="B2" s="21" t="s">
        <v>6</v>
      </c>
      <c r="C2" s="21"/>
      <c r="D2" s="21"/>
      <c r="E2" s="21"/>
      <c r="F2" s="21"/>
      <c r="G2" s="21"/>
      <c r="H2" s="4"/>
      <c r="I2" s="23" t="s">
        <v>7</v>
      </c>
      <c r="J2" s="23"/>
      <c r="K2" s="23"/>
      <c r="L2" s="23"/>
      <c r="M2" s="23"/>
      <c r="N2" s="23"/>
      <c r="O2" s="3"/>
      <c r="P2" s="21" t="s">
        <v>8</v>
      </c>
      <c r="Q2" s="21"/>
      <c r="R2" s="21"/>
      <c r="S2" s="21"/>
      <c r="T2" s="21"/>
      <c r="U2" s="21"/>
      <c r="V2" s="4"/>
      <c r="W2" s="21" t="s">
        <v>9</v>
      </c>
      <c r="X2" s="21"/>
      <c r="Y2" s="21"/>
      <c r="Z2" s="21"/>
      <c r="AA2" s="21"/>
      <c r="AB2" s="21"/>
      <c r="AC2" s="4"/>
      <c r="AD2" s="21" t="s">
        <v>10</v>
      </c>
      <c r="AE2" s="21"/>
      <c r="AF2" s="21"/>
      <c r="AG2" s="21"/>
      <c r="AH2" s="21"/>
      <c r="AI2" s="21"/>
      <c r="AJ2" s="4"/>
      <c r="AK2" s="21" t="s">
        <v>11</v>
      </c>
      <c r="AL2" s="21"/>
      <c r="AM2" s="21"/>
      <c r="AN2" s="21"/>
      <c r="AO2" s="21"/>
      <c r="AP2" s="21"/>
      <c r="AQ2" s="4"/>
      <c r="AR2" s="21" t="s">
        <v>12</v>
      </c>
      <c r="AS2" s="21"/>
      <c r="AT2" s="21"/>
      <c r="AU2" s="21"/>
      <c r="AV2" s="21"/>
      <c r="AW2" s="21"/>
    </row>
    <row r="3" spans="1:49" x14ac:dyDescent="0.25">
      <c r="A3" s="2" t="s">
        <v>1</v>
      </c>
      <c r="B3" s="1">
        <v>42313</v>
      </c>
      <c r="C3" s="1">
        <v>42313</v>
      </c>
      <c r="D3" s="1">
        <v>42313</v>
      </c>
      <c r="E3" s="1">
        <v>42269</v>
      </c>
      <c r="F3" s="1" t="s">
        <v>14</v>
      </c>
      <c r="G3" s="1" t="s">
        <v>15</v>
      </c>
      <c r="H3" s="1"/>
      <c r="I3" s="1">
        <v>42313</v>
      </c>
      <c r="J3" s="1">
        <v>42313</v>
      </c>
      <c r="K3" s="1">
        <v>42313</v>
      </c>
      <c r="L3" s="1">
        <v>42269</v>
      </c>
      <c r="M3" s="1" t="s">
        <v>14</v>
      </c>
      <c r="N3" s="1" t="s">
        <v>15</v>
      </c>
      <c r="O3" s="1"/>
      <c r="P3" s="1">
        <v>42313</v>
      </c>
      <c r="Q3" s="1">
        <v>42313</v>
      </c>
      <c r="R3" s="1">
        <v>42313</v>
      </c>
      <c r="S3" s="1">
        <v>42269</v>
      </c>
      <c r="T3" s="1" t="s">
        <v>14</v>
      </c>
      <c r="U3" s="1" t="s">
        <v>15</v>
      </c>
      <c r="V3" s="1"/>
      <c r="W3" s="1">
        <v>42313</v>
      </c>
      <c r="X3" s="1">
        <v>42313</v>
      </c>
      <c r="Y3" s="1">
        <v>42313</v>
      </c>
      <c r="Z3" s="1">
        <v>42269</v>
      </c>
      <c r="AA3" s="1" t="s">
        <v>14</v>
      </c>
      <c r="AB3" s="1" t="s">
        <v>15</v>
      </c>
      <c r="AC3" s="1"/>
      <c r="AD3" s="1">
        <v>42313</v>
      </c>
      <c r="AE3" s="1">
        <v>42313</v>
      </c>
      <c r="AF3" s="1">
        <v>42313</v>
      </c>
      <c r="AG3" s="1">
        <v>42269</v>
      </c>
      <c r="AH3" s="1" t="s">
        <v>14</v>
      </c>
      <c r="AI3" s="1" t="s">
        <v>15</v>
      </c>
      <c r="AJ3" s="1"/>
      <c r="AK3" s="1">
        <v>42313</v>
      </c>
      <c r="AL3" s="1">
        <v>42313</v>
      </c>
      <c r="AM3" s="1">
        <v>42313</v>
      </c>
      <c r="AN3" s="1">
        <v>42269</v>
      </c>
      <c r="AO3" s="1" t="s">
        <v>14</v>
      </c>
      <c r="AP3" s="1" t="s">
        <v>15</v>
      </c>
      <c r="AQ3" s="1"/>
      <c r="AR3" s="1">
        <v>42313</v>
      </c>
      <c r="AS3" s="1">
        <v>42313</v>
      </c>
      <c r="AT3" s="1">
        <v>42313</v>
      </c>
      <c r="AU3" s="1">
        <v>42269</v>
      </c>
      <c r="AV3" s="1" t="s">
        <v>14</v>
      </c>
      <c r="AW3" s="1" t="s">
        <v>15</v>
      </c>
    </row>
    <row r="4" spans="1:49" x14ac:dyDescent="0.25">
      <c r="A4" s="2" t="s">
        <v>2</v>
      </c>
      <c r="B4">
        <v>73.06</v>
      </c>
      <c r="C4">
        <v>74.05</v>
      </c>
      <c r="D4">
        <v>73.48</v>
      </c>
      <c r="E4">
        <v>72.44</v>
      </c>
      <c r="F4" s="6">
        <f>AVERAGE(B4:E4)</f>
        <v>73.257500000000007</v>
      </c>
      <c r="G4" s="5">
        <f>_xlfn.STDEV.S(B4:E4)</f>
        <v>0.67942990808471182</v>
      </c>
      <c r="H4" s="5"/>
      <c r="I4">
        <v>72.62</v>
      </c>
      <c r="J4">
        <v>74.900000000000006</v>
      </c>
      <c r="K4">
        <v>73.59</v>
      </c>
      <c r="L4">
        <v>73.319999999999993</v>
      </c>
      <c r="M4" s="6">
        <f>AVERAGE(I4:L4)</f>
        <v>73.607500000000002</v>
      </c>
      <c r="N4" s="5">
        <f>_xlfn.STDEV.S(I4:L4)</f>
        <v>0.95370767708629489</v>
      </c>
      <c r="O4" s="5"/>
      <c r="P4">
        <v>72.27</v>
      </c>
      <c r="Q4">
        <v>70.78</v>
      </c>
      <c r="R4">
        <v>72.260000000000005</v>
      </c>
      <c r="S4">
        <v>70.16</v>
      </c>
      <c r="T4" s="6">
        <f>AVERAGE(P4:S4)</f>
        <v>71.367500000000007</v>
      </c>
      <c r="U4" s="5">
        <f>_xlfn.STDEV.S(P4:S4)</f>
        <v>1.0668137919368448</v>
      </c>
      <c r="V4" s="5"/>
      <c r="W4">
        <v>62.46</v>
      </c>
      <c r="X4">
        <v>61.31</v>
      </c>
      <c r="Y4">
        <v>65.58</v>
      </c>
      <c r="Z4">
        <v>62.13</v>
      </c>
      <c r="AA4" s="6">
        <f>AVERAGE(W4:Z4)</f>
        <v>62.870000000000005</v>
      </c>
      <c r="AB4" s="5">
        <f>_xlfn.STDEV.S(W4:Z4)</f>
        <v>1.870240626229682</v>
      </c>
      <c r="AC4" s="5"/>
      <c r="AD4">
        <v>68.2</v>
      </c>
      <c r="AE4">
        <v>68.739999999999995</v>
      </c>
      <c r="AF4">
        <v>68.72</v>
      </c>
      <c r="AG4">
        <v>72.19</v>
      </c>
      <c r="AH4" s="6">
        <f>AVERAGE(AD4:AG4)</f>
        <v>69.462500000000006</v>
      </c>
      <c r="AI4" s="5">
        <f>_xlfn.STDEV.S(AD4:AG4)</f>
        <v>1.8354359155252455</v>
      </c>
      <c r="AJ4" s="5"/>
      <c r="AK4">
        <v>65.459999999999994</v>
      </c>
      <c r="AL4">
        <v>66.55</v>
      </c>
      <c r="AM4">
        <v>66.63</v>
      </c>
      <c r="AN4">
        <v>65.180000000000007</v>
      </c>
      <c r="AO4" s="6">
        <f>AVERAGE(AK4:AN4)</f>
        <v>65.954999999999998</v>
      </c>
      <c r="AP4" s="5">
        <f>_xlfn.STDEV.S(AK4:AN4)</f>
        <v>0.74280998018784195</v>
      </c>
      <c r="AQ4" s="5"/>
      <c r="AR4">
        <v>63.47</v>
      </c>
      <c r="AS4">
        <v>63.7</v>
      </c>
      <c r="AT4">
        <v>65.430000000000007</v>
      </c>
      <c r="AU4">
        <v>65.53</v>
      </c>
      <c r="AV4" s="6">
        <f>AVERAGE(AR4:AU4)</f>
        <v>64.532499999999999</v>
      </c>
      <c r="AW4" s="5">
        <f>_xlfn.STDEV.S(AR4:AU4)</f>
        <v>1.0988592569872953</v>
      </c>
    </row>
    <row r="5" spans="1:49" x14ac:dyDescent="0.25">
      <c r="A5" s="2" t="s">
        <v>3</v>
      </c>
      <c r="B5">
        <v>8.3000000000000007</v>
      </c>
      <c r="C5">
        <v>8.0299999999999994</v>
      </c>
      <c r="D5">
        <v>8.15</v>
      </c>
      <c r="E5">
        <v>8.59</v>
      </c>
      <c r="F5" s="6">
        <f>AVERAGE(B5:E5)</f>
        <v>8.2674999999999983</v>
      </c>
      <c r="G5" s="5">
        <f>_xlfn.STDEV.S(B5:E5)</f>
        <v>0.24171263930543652</v>
      </c>
      <c r="H5" s="5"/>
      <c r="I5">
        <v>7.03</v>
      </c>
      <c r="J5">
        <v>6.11</v>
      </c>
      <c r="K5">
        <v>6.85</v>
      </c>
      <c r="L5">
        <v>7.57</v>
      </c>
      <c r="M5" s="6">
        <f>AVERAGE(I5:L5)</f>
        <v>6.8900000000000006</v>
      </c>
      <c r="N5" s="5">
        <f>_xlfn.STDEV.S(I5:L5)</f>
        <v>0.60332412515993428</v>
      </c>
      <c r="O5" s="5"/>
      <c r="P5">
        <v>7.32</v>
      </c>
      <c r="Q5">
        <v>7.79</v>
      </c>
      <c r="R5">
        <v>7.17</v>
      </c>
      <c r="S5">
        <v>8.34</v>
      </c>
      <c r="T5" s="6">
        <f>AVERAGE(P5:S5)</f>
        <v>7.6550000000000002</v>
      </c>
      <c r="U5" s="5">
        <f>_xlfn.STDEV.S(P5:S5)</f>
        <v>0.52754146756439912</v>
      </c>
      <c r="V5" s="5"/>
      <c r="W5">
        <v>7.09</v>
      </c>
      <c r="X5">
        <v>7.06</v>
      </c>
      <c r="Y5">
        <v>5.9</v>
      </c>
      <c r="Z5">
        <v>6.48</v>
      </c>
      <c r="AA5" s="6">
        <f>AVERAGE(W5:Z5)</f>
        <v>6.6324999999999994</v>
      </c>
      <c r="AB5" s="5">
        <f>_xlfn.STDEV.S(W5:Z5)</f>
        <v>0.56328648720403918</v>
      </c>
      <c r="AC5" s="5"/>
      <c r="AD5">
        <v>6</v>
      </c>
      <c r="AE5">
        <v>5.22</v>
      </c>
      <c r="AF5">
        <v>5.31</v>
      </c>
      <c r="AG5">
        <v>5.22</v>
      </c>
      <c r="AH5" s="6">
        <f>AVERAGE(AD5:AG5)</f>
        <v>5.4374999999999991</v>
      </c>
      <c r="AI5" s="5">
        <f>_xlfn.STDEV.S(AD5:AG5)</f>
        <v>0.37739236876227389</v>
      </c>
      <c r="AJ5" s="5"/>
      <c r="AK5">
        <v>6.02</v>
      </c>
      <c r="AL5">
        <v>5.71</v>
      </c>
      <c r="AM5">
        <v>5.95</v>
      </c>
      <c r="AN5">
        <v>6.43</v>
      </c>
      <c r="AO5" s="6">
        <f>AVERAGE(AK5:AN5)</f>
        <v>6.0274999999999999</v>
      </c>
      <c r="AP5" s="5">
        <f>_xlfn.STDEV.S(AK5:AN5)</f>
        <v>0.29937434759845394</v>
      </c>
      <c r="AQ5" s="5"/>
      <c r="AR5">
        <v>5.07</v>
      </c>
      <c r="AS5">
        <v>4.99</v>
      </c>
      <c r="AT5">
        <v>4.68</v>
      </c>
      <c r="AU5">
        <v>4.42</v>
      </c>
      <c r="AV5" s="6">
        <f>AVERAGE(AR5:AU5)</f>
        <v>4.79</v>
      </c>
      <c r="AW5" s="5">
        <f>_xlfn.STDEV.S(AR5:AU5)</f>
        <v>0.29855206134497458</v>
      </c>
    </row>
    <row r="6" spans="1:49" x14ac:dyDescent="0.25">
      <c r="A6" s="2" t="s">
        <v>4</v>
      </c>
      <c r="B6">
        <v>17.28</v>
      </c>
      <c r="C6">
        <v>16.68</v>
      </c>
      <c r="D6">
        <v>16.920000000000002</v>
      </c>
      <c r="E6">
        <v>17.43</v>
      </c>
      <c r="F6" s="6">
        <f>AVERAGE(B6:E6)</f>
        <v>17.077500000000001</v>
      </c>
      <c r="G6" s="5">
        <f>_xlfn.STDEV.S(B6:E6)</f>
        <v>0.34062442660502196</v>
      </c>
      <c r="H6" s="5"/>
      <c r="I6">
        <v>18.940000000000001</v>
      </c>
      <c r="J6">
        <v>17.84</v>
      </c>
      <c r="K6">
        <v>18.420000000000002</v>
      </c>
      <c r="L6">
        <v>18.05</v>
      </c>
      <c r="M6" s="6">
        <f>AVERAGE(I6:L6)</f>
        <v>18.3125</v>
      </c>
      <c r="N6" s="5">
        <f>_xlfn.STDEV.S(I6:L6)</f>
        <v>0.48217389670809352</v>
      </c>
      <c r="O6" s="5"/>
      <c r="P6">
        <v>19.079999999999998</v>
      </c>
      <c r="Q6">
        <v>19.98</v>
      </c>
      <c r="R6">
        <v>18.899999999999999</v>
      </c>
      <c r="S6">
        <v>20.010000000000002</v>
      </c>
      <c r="T6" s="6">
        <f>AVERAGE(P6:S6)</f>
        <v>19.4925</v>
      </c>
      <c r="U6" s="5">
        <f>_xlfn.STDEV.S(P6:S6)</f>
        <v>0.58500000000000152</v>
      </c>
      <c r="V6" s="5"/>
      <c r="W6">
        <v>27.79</v>
      </c>
      <c r="X6">
        <v>28.76</v>
      </c>
      <c r="Y6">
        <v>25.76</v>
      </c>
      <c r="Z6">
        <v>28.75</v>
      </c>
      <c r="AA6" s="6">
        <f>AVERAGE(W6:Z6)</f>
        <v>27.765000000000001</v>
      </c>
      <c r="AB6" s="5">
        <f>_xlfn.STDEV.S(W6:Z6)</f>
        <v>1.4119608115430584</v>
      </c>
      <c r="AC6" s="5"/>
      <c r="AD6">
        <v>23.77</v>
      </c>
      <c r="AE6">
        <v>23.96</v>
      </c>
      <c r="AF6">
        <v>23.99</v>
      </c>
      <c r="AG6">
        <v>20.57</v>
      </c>
      <c r="AH6" s="6">
        <f>AVERAGE(AD6:AG6)</f>
        <v>23.072499999999998</v>
      </c>
      <c r="AI6" s="5">
        <f>_xlfn.STDEV.S(AD6:AG6)</f>
        <v>1.6711747365251781</v>
      </c>
      <c r="AJ6" s="5"/>
      <c r="AK6">
        <v>25.88</v>
      </c>
      <c r="AL6">
        <v>25.4</v>
      </c>
      <c r="AM6">
        <v>24.72</v>
      </c>
      <c r="AN6">
        <v>25.83</v>
      </c>
      <c r="AO6" s="6">
        <f>AVERAGE(AK6:AN6)</f>
        <v>25.4575</v>
      </c>
      <c r="AP6" s="5">
        <f>_xlfn.STDEV.S(AK6:AN6)</f>
        <v>0.53680381270379707</v>
      </c>
      <c r="AQ6" s="5"/>
      <c r="AR6">
        <v>31.46</v>
      </c>
      <c r="AS6">
        <v>31.31</v>
      </c>
      <c r="AT6">
        <v>29.89</v>
      </c>
      <c r="AU6">
        <v>30.05</v>
      </c>
      <c r="AV6" s="6">
        <f>AVERAGE(AR6:AU6)</f>
        <v>30.677499999999998</v>
      </c>
      <c r="AW6" s="5">
        <f>_xlfn.STDEV.S(AR6:AU6)</f>
        <v>0.82184244232091064</v>
      </c>
    </row>
    <row r="7" spans="1:49" x14ac:dyDescent="0.25">
      <c r="A7" s="2" t="s">
        <v>5</v>
      </c>
      <c r="B7">
        <v>1.36</v>
      </c>
      <c r="C7">
        <v>1.24</v>
      </c>
      <c r="D7">
        <v>1.34</v>
      </c>
      <c r="E7">
        <v>1.54</v>
      </c>
      <c r="F7" s="6">
        <f>AVERAGE(B7:E7)</f>
        <v>1.37</v>
      </c>
      <c r="G7" s="5">
        <f>_xlfn.STDEV.S(B7:E7)</f>
        <v>0.12489995996796797</v>
      </c>
      <c r="H7" s="5"/>
      <c r="I7">
        <v>1.41</v>
      </c>
      <c r="J7">
        <v>1.1499999999999999</v>
      </c>
      <c r="K7">
        <v>1.1399999999999999</v>
      </c>
      <c r="L7">
        <v>1.06</v>
      </c>
      <c r="M7" s="6">
        <f>AVERAGE(I7:L7)</f>
        <v>1.19</v>
      </c>
      <c r="N7" s="5">
        <f>_xlfn.STDEV.S(I7:L7)</f>
        <v>0.15209646062066337</v>
      </c>
      <c r="O7" s="5"/>
      <c r="P7">
        <v>1.33</v>
      </c>
      <c r="Q7">
        <v>1.45</v>
      </c>
      <c r="R7">
        <v>1.66</v>
      </c>
      <c r="S7">
        <v>1.49</v>
      </c>
      <c r="T7" s="6">
        <f>AVERAGE(P7:S7)</f>
        <v>1.4825000000000002</v>
      </c>
      <c r="U7" s="5">
        <f>_xlfn.STDEV.S(P7:S7)</f>
        <v>0.13647344063956177</v>
      </c>
      <c r="V7" s="5"/>
      <c r="W7">
        <v>2.67</v>
      </c>
      <c r="X7">
        <v>2.88</v>
      </c>
      <c r="Y7">
        <v>2.77</v>
      </c>
      <c r="Z7">
        <v>2.63</v>
      </c>
      <c r="AA7" s="6">
        <f>AVERAGE(W7:Z7)</f>
        <v>2.7374999999999998</v>
      </c>
      <c r="AB7" s="5">
        <f>_xlfn.STDEV.S(W7:Z7)</f>
        <v>0.11176612486199325</v>
      </c>
      <c r="AC7" s="5"/>
      <c r="AD7">
        <v>2.02</v>
      </c>
      <c r="AE7">
        <v>2.0699999999999998</v>
      </c>
      <c r="AF7">
        <v>1.98</v>
      </c>
      <c r="AG7">
        <v>2.02</v>
      </c>
      <c r="AH7" s="6">
        <f>AVERAGE(AD7:AG7)</f>
        <v>2.0225</v>
      </c>
      <c r="AI7" s="5">
        <f>_xlfn.STDEV.S(AD7:AG7)</f>
        <v>3.6855573979159902E-2</v>
      </c>
      <c r="AJ7" s="5"/>
      <c r="AK7">
        <v>2.64</v>
      </c>
      <c r="AL7">
        <v>2.35</v>
      </c>
      <c r="AM7">
        <v>2.7</v>
      </c>
      <c r="AN7">
        <v>2.5499999999999998</v>
      </c>
      <c r="AO7" s="6">
        <f>AVERAGE(AK7:AN7)</f>
        <v>2.56</v>
      </c>
      <c r="AP7" s="5">
        <f>_xlfn.STDEV.S(AK7:AN7)</f>
        <v>0.15297058540778358</v>
      </c>
      <c r="AQ7" s="5"/>
      <c r="AR7" t="s">
        <v>13</v>
      </c>
      <c r="AS7" t="s">
        <v>13</v>
      </c>
      <c r="AT7" t="s">
        <v>13</v>
      </c>
      <c r="AU7" t="s">
        <v>13</v>
      </c>
      <c r="AV7" t="s">
        <v>13</v>
      </c>
      <c r="AW7" t="s">
        <v>13</v>
      </c>
    </row>
    <row r="9" spans="1:49" x14ac:dyDescent="0.25">
      <c r="A9" s="2" t="s">
        <v>23</v>
      </c>
    </row>
    <row r="10" spans="1:49" x14ac:dyDescent="0.25">
      <c r="A10" s="2" t="s">
        <v>2</v>
      </c>
      <c r="B10">
        <v>285</v>
      </c>
      <c r="C10">
        <v>285</v>
      </c>
      <c r="D10">
        <v>285</v>
      </c>
      <c r="E10">
        <v>285</v>
      </c>
      <c r="F10">
        <f>AVERAGE(B10:E10)</f>
        <v>285</v>
      </c>
      <c r="G10">
        <f>_xlfn.STDEV.S(B10:E10)</f>
        <v>0</v>
      </c>
      <c r="I10">
        <v>285</v>
      </c>
      <c r="J10">
        <v>285</v>
      </c>
      <c r="K10">
        <v>285</v>
      </c>
      <c r="L10">
        <v>285</v>
      </c>
      <c r="M10">
        <f>AVERAGE(I10:L10)</f>
        <v>285</v>
      </c>
      <c r="N10">
        <f>_xlfn.STDEV.S(I10:L10)</f>
        <v>0</v>
      </c>
      <c r="P10">
        <v>285</v>
      </c>
      <c r="Q10">
        <v>285</v>
      </c>
      <c r="R10">
        <v>285</v>
      </c>
      <c r="S10">
        <v>285</v>
      </c>
      <c r="T10">
        <f>AVERAGE(P10:S10)</f>
        <v>285</v>
      </c>
      <c r="U10">
        <f>_xlfn.STDEV.S(P10:S10)</f>
        <v>0</v>
      </c>
      <c r="W10">
        <v>285</v>
      </c>
      <c r="X10">
        <v>285</v>
      </c>
      <c r="Y10">
        <v>285</v>
      </c>
      <c r="Z10">
        <v>285</v>
      </c>
      <c r="AA10">
        <f>AVERAGE(W10:Z10)</f>
        <v>285</v>
      </c>
      <c r="AB10">
        <f>_xlfn.STDEV.S(W10:Z10)</f>
        <v>0</v>
      </c>
      <c r="AD10">
        <v>285</v>
      </c>
      <c r="AE10">
        <v>285</v>
      </c>
      <c r="AF10">
        <v>285</v>
      </c>
      <c r="AG10">
        <v>285</v>
      </c>
      <c r="AH10">
        <f>AVERAGE(AD10:AG10)</f>
        <v>285</v>
      </c>
      <c r="AI10">
        <f>_xlfn.STDEV.S(AD10:AG10)</f>
        <v>0</v>
      </c>
      <c r="AK10">
        <v>285</v>
      </c>
      <c r="AL10">
        <v>285</v>
      </c>
      <c r="AM10">
        <v>285</v>
      </c>
      <c r="AN10">
        <v>285</v>
      </c>
      <c r="AO10">
        <f>AVERAGE(AK10:AN10)</f>
        <v>285</v>
      </c>
      <c r="AP10">
        <f>_xlfn.STDEV.S(AK10:AN10)</f>
        <v>0</v>
      </c>
      <c r="AR10">
        <v>285</v>
      </c>
      <c r="AS10">
        <v>285</v>
      </c>
      <c r="AT10">
        <v>285</v>
      </c>
      <c r="AU10">
        <v>285</v>
      </c>
      <c r="AV10">
        <f>AVERAGE(AR10:AU10)</f>
        <v>285</v>
      </c>
      <c r="AW10">
        <f>_xlfn.STDEV.S(AR10:AU10)</f>
        <v>0</v>
      </c>
    </row>
    <row r="11" spans="1:49" x14ac:dyDescent="0.25">
      <c r="A11" s="2" t="s">
        <v>3</v>
      </c>
      <c r="B11">
        <v>399.5</v>
      </c>
      <c r="C11">
        <v>400</v>
      </c>
      <c r="D11">
        <v>400</v>
      </c>
      <c r="E11">
        <v>400</v>
      </c>
      <c r="F11">
        <f t="shared" ref="F11:F43" si="0">AVERAGE(B11:E11)</f>
        <v>399.875</v>
      </c>
      <c r="G11">
        <f t="shared" ref="G11:G13" si="1">_xlfn.STDEV.S(B11:E11)</f>
        <v>0.25</v>
      </c>
      <c r="I11">
        <v>399.5</v>
      </c>
      <c r="J11">
        <v>400</v>
      </c>
      <c r="K11">
        <v>400</v>
      </c>
      <c r="L11">
        <v>399.5</v>
      </c>
      <c r="M11">
        <f t="shared" ref="M11:M13" si="2">AVERAGE(I11:L11)</f>
        <v>399.75</v>
      </c>
      <c r="N11">
        <f t="shared" ref="N11:N13" si="3">_xlfn.STDEV.S(I11:L11)</f>
        <v>0.28867513459481287</v>
      </c>
      <c r="P11">
        <v>400</v>
      </c>
      <c r="Q11">
        <v>400</v>
      </c>
      <c r="R11">
        <v>400</v>
      </c>
      <c r="S11">
        <v>400</v>
      </c>
      <c r="T11">
        <f t="shared" ref="T11:T13" si="4">AVERAGE(P11:S11)</f>
        <v>400</v>
      </c>
      <c r="U11">
        <f t="shared" ref="U11:U13" si="5">_xlfn.STDEV.S(P11:S11)</f>
        <v>0</v>
      </c>
      <c r="W11">
        <v>399.5</v>
      </c>
      <c r="X11">
        <v>399.5</v>
      </c>
      <c r="Y11">
        <v>399.5</v>
      </c>
      <c r="Z11">
        <v>399</v>
      </c>
      <c r="AA11">
        <f t="shared" ref="AA11:AA13" si="6">AVERAGE(W11:Z11)</f>
        <v>399.375</v>
      </c>
      <c r="AB11">
        <f t="shared" ref="AB11:AB13" si="7">_xlfn.STDEV.S(W11:Z11)</f>
        <v>0.25</v>
      </c>
      <c r="AD11">
        <v>400</v>
      </c>
      <c r="AE11">
        <v>399.5</v>
      </c>
      <c r="AF11">
        <v>400</v>
      </c>
      <c r="AG11">
        <v>400</v>
      </c>
      <c r="AH11">
        <f t="shared" ref="AH11:AH13" si="8">AVERAGE(AD11:AG11)</f>
        <v>399.875</v>
      </c>
      <c r="AI11">
        <f t="shared" ref="AI11:AI13" si="9">_xlfn.STDEV.S(AD11:AG11)</f>
        <v>0.25</v>
      </c>
      <c r="AK11">
        <v>399.5</v>
      </c>
      <c r="AL11">
        <v>400</v>
      </c>
      <c r="AM11">
        <v>399.5</v>
      </c>
      <c r="AN11">
        <v>399.5</v>
      </c>
      <c r="AO11">
        <f t="shared" ref="AO11:AO13" si="10">AVERAGE(AK11:AN11)</f>
        <v>399.625</v>
      </c>
      <c r="AP11">
        <f t="shared" ref="AP11:AP13" si="11">_xlfn.STDEV.S(AK11:AN11)</f>
        <v>0.25</v>
      </c>
      <c r="AR11">
        <v>398.5</v>
      </c>
      <c r="AS11">
        <v>399</v>
      </c>
      <c r="AT11">
        <v>399</v>
      </c>
      <c r="AU11">
        <v>399</v>
      </c>
      <c r="AV11">
        <f t="shared" ref="AV11:AV12" si="12">AVERAGE(AR11:AU11)</f>
        <v>398.875</v>
      </c>
      <c r="AW11">
        <f t="shared" ref="AW11:AW12" si="13">_xlfn.STDEV.S(AR11:AU11)</f>
        <v>0.25</v>
      </c>
    </row>
    <row r="12" spans="1:49" x14ac:dyDescent="0.25">
      <c r="A12" s="2" t="s">
        <v>4</v>
      </c>
      <c r="B12">
        <v>531.5</v>
      </c>
      <c r="C12">
        <v>531.5</v>
      </c>
      <c r="D12">
        <v>532</v>
      </c>
      <c r="E12">
        <v>532</v>
      </c>
      <c r="F12">
        <f t="shared" si="0"/>
        <v>531.75</v>
      </c>
      <c r="G12">
        <f t="shared" si="1"/>
        <v>0.28867513459481287</v>
      </c>
      <c r="I12">
        <v>531.5</v>
      </c>
      <c r="J12">
        <v>532</v>
      </c>
      <c r="K12">
        <v>532</v>
      </c>
      <c r="L12">
        <v>531.5</v>
      </c>
      <c r="M12">
        <f t="shared" si="2"/>
        <v>531.75</v>
      </c>
      <c r="N12">
        <f t="shared" si="3"/>
        <v>0.28867513459481287</v>
      </c>
      <c r="P12">
        <v>532</v>
      </c>
      <c r="Q12">
        <v>532</v>
      </c>
      <c r="R12">
        <v>532</v>
      </c>
      <c r="S12">
        <v>532</v>
      </c>
      <c r="T12">
        <f t="shared" si="4"/>
        <v>532</v>
      </c>
      <c r="U12">
        <f t="shared" si="5"/>
        <v>0</v>
      </c>
      <c r="W12">
        <v>532</v>
      </c>
      <c r="X12">
        <v>531.5</v>
      </c>
      <c r="Y12">
        <v>532</v>
      </c>
      <c r="Z12">
        <v>531.5</v>
      </c>
      <c r="AA12">
        <f t="shared" si="6"/>
        <v>531.75</v>
      </c>
      <c r="AB12">
        <f t="shared" si="7"/>
        <v>0.28867513459481287</v>
      </c>
      <c r="AD12">
        <v>532</v>
      </c>
      <c r="AE12">
        <v>532</v>
      </c>
      <c r="AF12">
        <v>532.5</v>
      </c>
      <c r="AG12">
        <v>532</v>
      </c>
      <c r="AH12">
        <f t="shared" si="8"/>
        <v>532.125</v>
      </c>
      <c r="AI12">
        <f t="shared" si="9"/>
        <v>0.25</v>
      </c>
      <c r="AK12">
        <v>532</v>
      </c>
      <c r="AL12">
        <v>532</v>
      </c>
      <c r="AM12">
        <v>532</v>
      </c>
      <c r="AN12">
        <v>532</v>
      </c>
      <c r="AO12">
        <f t="shared" si="10"/>
        <v>532</v>
      </c>
      <c r="AP12">
        <f t="shared" si="11"/>
        <v>0</v>
      </c>
      <c r="AR12">
        <v>531</v>
      </c>
      <c r="AS12">
        <v>531.5</v>
      </c>
      <c r="AT12">
        <v>531.5</v>
      </c>
      <c r="AU12">
        <v>531.5</v>
      </c>
      <c r="AV12">
        <f t="shared" si="12"/>
        <v>531.375</v>
      </c>
      <c r="AW12">
        <f t="shared" si="13"/>
        <v>0.25</v>
      </c>
    </row>
    <row r="13" spans="1:49" x14ac:dyDescent="0.25">
      <c r="A13" s="2" t="s">
        <v>5</v>
      </c>
      <c r="B13">
        <v>133.5</v>
      </c>
      <c r="C13">
        <v>133.5</v>
      </c>
      <c r="D13">
        <v>133.5</v>
      </c>
      <c r="E13">
        <v>133.5</v>
      </c>
      <c r="F13">
        <f t="shared" si="0"/>
        <v>133.5</v>
      </c>
      <c r="G13">
        <f t="shared" si="1"/>
        <v>0</v>
      </c>
      <c r="I13">
        <v>133.5</v>
      </c>
      <c r="J13">
        <v>133.5</v>
      </c>
      <c r="K13">
        <v>133.5</v>
      </c>
      <c r="L13">
        <v>133.5</v>
      </c>
      <c r="M13">
        <f t="shared" si="2"/>
        <v>133.5</v>
      </c>
      <c r="N13">
        <f t="shared" si="3"/>
        <v>0</v>
      </c>
      <c r="P13">
        <v>133.5</v>
      </c>
      <c r="Q13">
        <v>134</v>
      </c>
      <c r="R13">
        <v>134</v>
      </c>
      <c r="S13">
        <v>134</v>
      </c>
      <c r="T13">
        <f t="shared" si="4"/>
        <v>133.875</v>
      </c>
      <c r="U13">
        <f t="shared" si="5"/>
        <v>0.25</v>
      </c>
      <c r="W13">
        <v>133</v>
      </c>
      <c r="X13">
        <v>133</v>
      </c>
      <c r="Y13">
        <v>133.5</v>
      </c>
      <c r="Z13">
        <v>133</v>
      </c>
      <c r="AA13">
        <f t="shared" si="6"/>
        <v>133.125</v>
      </c>
      <c r="AB13">
        <f t="shared" si="7"/>
        <v>0.25</v>
      </c>
      <c r="AD13">
        <v>133.5</v>
      </c>
      <c r="AE13">
        <v>133.5</v>
      </c>
      <c r="AF13">
        <v>134</v>
      </c>
      <c r="AG13">
        <v>133.5</v>
      </c>
      <c r="AH13">
        <f t="shared" si="8"/>
        <v>133.625</v>
      </c>
      <c r="AI13">
        <f t="shared" si="9"/>
        <v>0.25</v>
      </c>
      <c r="AK13">
        <v>133.5</v>
      </c>
      <c r="AL13">
        <v>133.5</v>
      </c>
      <c r="AM13">
        <v>133.5</v>
      </c>
      <c r="AN13">
        <v>133.5</v>
      </c>
      <c r="AO13">
        <f t="shared" si="10"/>
        <v>133.5</v>
      </c>
      <c r="AP13">
        <f t="shared" si="11"/>
        <v>0</v>
      </c>
    </row>
    <row r="15" spans="1:49" x14ac:dyDescent="0.25">
      <c r="A15" s="2" t="s">
        <v>37</v>
      </c>
      <c r="B15">
        <f>(B6/B4)</f>
        <v>0.2365179304681084</v>
      </c>
      <c r="C15">
        <f t="shared" ref="C15:E15" si="14">(C6/C4)</f>
        <v>0.22525320729237003</v>
      </c>
      <c r="D15">
        <f t="shared" si="14"/>
        <v>0.23026673924877519</v>
      </c>
      <c r="E15">
        <f t="shared" si="14"/>
        <v>0.2406129210381005</v>
      </c>
      <c r="F15">
        <f t="shared" si="0"/>
        <v>0.23316269951183852</v>
      </c>
      <c r="G15">
        <f>_xlfn.STDEV.S(B15:E15)</f>
        <v>6.7752005769906561E-3</v>
      </c>
      <c r="I15">
        <f>(I6/I4)</f>
        <v>0.26080969429909118</v>
      </c>
      <c r="J15">
        <f t="shared" ref="J15:M15" si="15">(J6/J4)</f>
        <v>0.23818424566088114</v>
      </c>
      <c r="K15">
        <f t="shared" si="15"/>
        <v>0.25030574806359562</v>
      </c>
      <c r="L15">
        <f t="shared" si="15"/>
        <v>0.24618112384069835</v>
      </c>
      <c r="M15">
        <f t="shared" si="15"/>
        <v>0.24878578949155997</v>
      </c>
      <c r="N15">
        <f>_xlfn.STDEV.S(I15:L15)</f>
        <v>9.4168832970211239E-3</v>
      </c>
      <c r="P15">
        <f>(P6/P4)</f>
        <v>0.26400996264009963</v>
      </c>
      <c r="Q15">
        <f t="shared" ref="Q15:T15" si="16">(Q6/Q4)</f>
        <v>0.28228313082791751</v>
      </c>
      <c r="R15">
        <f t="shared" si="16"/>
        <v>0.26155549404926648</v>
      </c>
      <c r="S15">
        <f t="shared" si="16"/>
        <v>0.28520524515393392</v>
      </c>
      <c r="T15">
        <f t="shared" si="16"/>
        <v>0.27312852488877987</v>
      </c>
      <c r="U15">
        <f>_xlfn.STDEV.S(P15:S15)</f>
        <v>1.2201972171195766E-2</v>
      </c>
      <c r="W15">
        <f>(W6/W4)</f>
        <v>0.44492475184117836</v>
      </c>
      <c r="X15">
        <f t="shared" ref="X15:AA15" si="17">(X6/X4)</f>
        <v>0.46909150220192464</v>
      </c>
      <c r="Y15">
        <f t="shared" si="17"/>
        <v>0.39280268374504423</v>
      </c>
      <c r="Z15">
        <f t="shared" si="17"/>
        <v>0.46273941735071622</v>
      </c>
      <c r="AA15">
        <f t="shared" si="17"/>
        <v>0.44162557658660728</v>
      </c>
      <c r="AB15">
        <f>_xlfn.STDEV.S(W15:Z15)</f>
        <v>3.4604411597087742E-2</v>
      </c>
      <c r="AD15">
        <f>(AD6/AD4)</f>
        <v>0.34853372434017593</v>
      </c>
      <c r="AE15">
        <f t="shared" ref="AE15:AH15" si="18">(AE6/AE4)</f>
        <v>0.34855979051498404</v>
      </c>
      <c r="AF15">
        <f t="shared" si="18"/>
        <v>0.34909778812572756</v>
      </c>
      <c r="AG15">
        <f t="shared" si="18"/>
        <v>0.2849425128134091</v>
      </c>
      <c r="AH15">
        <f t="shared" si="18"/>
        <v>0.33215763901385637</v>
      </c>
      <c r="AI15">
        <f>_xlfn.STDEV.S(AD15:AG15)</f>
        <v>3.1895020307290252E-2</v>
      </c>
      <c r="AK15">
        <f>(AK6/AK4)</f>
        <v>0.39535594256034223</v>
      </c>
      <c r="AL15">
        <f t="shared" ref="AL15:AO15" si="19">(AL6/AL4)</f>
        <v>0.3816679188580015</v>
      </c>
      <c r="AM15">
        <f t="shared" si="19"/>
        <v>0.37100405222872579</v>
      </c>
      <c r="AN15">
        <f>(AN6/AN4)</f>
        <v>0.3962872046640073</v>
      </c>
      <c r="AO15">
        <f t="shared" si="19"/>
        <v>0.38598286710636043</v>
      </c>
      <c r="AP15">
        <f>_xlfn.STDEV.S(AK15:AN15)</f>
        <v>1.2068979419483455E-2</v>
      </c>
      <c r="AR15">
        <f>(AR6/AR4)</f>
        <v>0.49566724436741771</v>
      </c>
      <c r="AS15">
        <f t="shared" ref="AS15:AV15" si="20">(AS6/AS4)</f>
        <v>0.49152276295133435</v>
      </c>
      <c r="AT15">
        <f t="shared" si="20"/>
        <v>0.4568240868103316</v>
      </c>
      <c r="AU15">
        <f t="shared" si="20"/>
        <v>0.45856859453685334</v>
      </c>
      <c r="AV15">
        <f t="shared" si="20"/>
        <v>0.47538062216712507</v>
      </c>
      <c r="AW15">
        <f>_xlfn.STDEV.S(AR15:AU15)</f>
        <v>2.0807242496103322E-2</v>
      </c>
    </row>
    <row r="16" spans="1:49" x14ac:dyDescent="0.25">
      <c r="A16" s="2" t="s">
        <v>38</v>
      </c>
      <c r="B16">
        <f>(B5/B4)</f>
        <v>0.11360525595401041</v>
      </c>
      <c r="C16">
        <f t="shared" ref="C16:E16" si="21">(C5/C4)</f>
        <v>0.10844024307900067</v>
      </c>
      <c r="D16">
        <f t="shared" si="21"/>
        <v>0.11091453456722918</v>
      </c>
      <c r="E16">
        <f t="shared" si="21"/>
        <v>0.11858089453340696</v>
      </c>
      <c r="F16">
        <f t="shared" si="0"/>
        <v>0.1128852320334118</v>
      </c>
      <c r="G16">
        <f t="shared" ref="G16:G42" si="22">_xlfn.STDEV.S(B16:E16)</f>
        <v>4.3435999304778251E-3</v>
      </c>
      <c r="I16">
        <f>(I5/I4)</f>
        <v>9.6805287799504272E-2</v>
      </c>
      <c r="J16">
        <f t="shared" ref="J16:M16" si="23">(J5/J4)</f>
        <v>8.1575433911882503E-2</v>
      </c>
      <c r="K16">
        <f t="shared" si="23"/>
        <v>9.3083299361326255E-2</v>
      </c>
      <c r="L16">
        <f t="shared" si="23"/>
        <v>0.10324604473540645</v>
      </c>
      <c r="M16">
        <f t="shared" si="23"/>
        <v>9.3604591923377375E-2</v>
      </c>
      <c r="N16">
        <f t="shared" ref="N16:N17" si="24">_xlfn.STDEV.S(I16:L16)</f>
        <v>9.0949286761228178E-3</v>
      </c>
      <c r="P16">
        <f>(P5/P4)</f>
        <v>0.10128684101286842</v>
      </c>
      <c r="Q16">
        <f t="shared" ref="Q16:T16" si="25">(Q5/Q4)</f>
        <v>0.11005933879627013</v>
      </c>
      <c r="R16">
        <f t="shared" si="25"/>
        <v>9.9225020758372542E-2</v>
      </c>
      <c r="S16">
        <f t="shared" si="25"/>
        <v>0.11887115165336375</v>
      </c>
      <c r="T16">
        <f t="shared" si="25"/>
        <v>0.10726170876099064</v>
      </c>
      <c r="U16">
        <f t="shared" ref="U16:U17" si="26">_xlfn.STDEV.S(P16:S16)</f>
        <v>8.9972993778733214E-3</v>
      </c>
      <c r="W16">
        <f>(W5/W4)</f>
        <v>0.11351264809478065</v>
      </c>
      <c r="X16">
        <f t="shared" ref="X16:AA16" si="27">(X5/X4)</f>
        <v>0.1151525036698744</v>
      </c>
      <c r="Y16">
        <f t="shared" si="27"/>
        <v>8.9966453186947251E-2</v>
      </c>
      <c r="Z16">
        <f t="shared" si="27"/>
        <v>0.104297440849831</v>
      </c>
      <c r="AA16">
        <f t="shared" si="27"/>
        <v>0.10549546683632892</v>
      </c>
      <c r="AB16">
        <f t="shared" ref="AB16:AB17" si="28">_xlfn.STDEV.S(W16:Z16)</f>
        <v>1.1545486855122175E-2</v>
      </c>
      <c r="AD16">
        <f>(AD5/AD4)</f>
        <v>8.7976539589442806E-2</v>
      </c>
      <c r="AE16">
        <f t="shared" ref="AE16:AH16" si="29">(AE5/AE4)</f>
        <v>7.5938318300843757E-2</v>
      </c>
      <c r="AF16">
        <f t="shared" si="29"/>
        <v>7.7270081490104767E-2</v>
      </c>
      <c r="AG16">
        <f t="shared" si="29"/>
        <v>7.2309184097520435E-2</v>
      </c>
      <c r="AH16">
        <f t="shared" si="29"/>
        <v>7.8279647291704141E-2</v>
      </c>
      <c r="AI16">
        <f t="shared" ref="AI16:AI17" si="30">_xlfn.STDEV.S(AD16:AG16)</f>
        <v>6.7365158906155043E-3</v>
      </c>
      <c r="AK16">
        <f>(AK5/AK4)</f>
        <v>9.1964558509013139E-2</v>
      </c>
      <c r="AL16">
        <f t="shared" ref="AL16:AO16" si="31">(AL5/AL4)</f>
        <v>8.5800150262960187E-2</v>
      </c>
      <c r="AM16">
        <f t="shared" si="31"/>
        <v>8.9299114512982156E-2</v>
      </c>
      <c r="AN16">
        <f>(AN5/AN4)</f>
        <v>9.8649892605093575E-2</v>
      </c>
      <c r="AO16">
        <f t="shared" si="31"/>
        <v>9.1388067621863397E-2</v>
      </c>
      <c r="AP16">
        <f t="shared" ref="AP16:AP17" si="32">_xlfn.STDEV.S(AK16:AN16)</f>
        <v>5.4359443575936984E-3</v>
      </c>
      <c r="AR16">
        <f>(AR5/AR4)</f>
        <v>7.9880258389790459E-2</v>
      </c>
      <c r="AS16">
        <f t="shared" ref="AS16:AV16" si="33">(AS5/AS4)</f>
        <v>7.8335949764521198E-2</v>
      </c>
      <c r="AT16">
        <f t="shared" si="33"/>
        <v>7.1526822558459408E-2</v>
      </c>
      <c r="AU16">
        <f t="shared" si="33"/>
        <v>6.7450022890279265E-2</v>
      </c>
      <c r="AV16">
        <f t="shared" si="33"/>
        <v>7.422616511060319E-2</v>
      </c>
      <c r="AW16">
        <f t="shared" ref="AW16" si="34">_xlfn.STDEV.S(AR16:AU16)</f>
        <v>5.8321197307504334E-3</v>
      </c>
    </row>
    <row r="17" spans="1:49" x14ac:dyDescent="0.25">
      <c r="A17" s="2" t="s">
        <v>39</v>
      </c>
      <c r="B17">
        <f>(B7/B4)</f>
        <v>1.8614837120175198E-2</v>
      </c>
      <c r="C17">
        <f t="shared" ref="C17:E17" si="35">(C7/C4)</f>
        <v>1.6745442268737341E-2</v>
      </c>
      <c r="D17">
        <f t="shared" si="35"/>
        <v>1.8236254763200871E-2</v>
      </c>
      <c r="E17">
        <f t="shared" si="35"/>
        <v>2.1258972943125346E-2</v>
      </c>
      <c r="F17">
        <f t="shared" si="0"/>
        <v>1.8713876773809687E-2</v>
      </c>
      <c r="G17">
        <f t="shared" si="22"/>
        <v>1.8788454389007719E-3</v>
      </c>
      <c r="I17">
        <f>(I7/I4)</f>
        <v>1.9416138804736985E-2</v>
      </c>
      <c r="J17">
        <f t="shared" ref="J17:M17" si="36">(J7/J4)</f>
        <v>1.535380507343124E-2</v>
      </c>
      <c r="K17">
        <f t="shared" si="36"/>
        <v>1.5491235222176923E-2</v>
      </c>
      <c r="L17">
        <f t="shared" si="36"/>
        <v>1.4457174031642119E-2</v>
      </c>
      <c r="M17">
        <f t="shared" si="36"/>
        <v>1.6166830825663146E-2</v>
      </c>
      <c r="N17">
        <f t="shared" si="24"/>
        <v>2.2058798681846405E-3</v>
      </c>
      <c r="P17">
        <f>(P7/P4)</f>
        <v>1.8403210184032105E-2</v>
      </c>
      <c r="Q17">
        <f t="shared" ref="Q17:T17" si="37">(Q7/Q4)</f>
        <v>2.0486012998022038E-2</v>
      </c>
      <c r="R17">
        <f t="shared" si="37"/>
        <v>2.2972598948242454E-2</v>
      </c>
      <c r="S17">
        <f t="shared" si="37"/>
        <v>2.1237172177879134E-2</v>
      </c>
      <c r="T17">
        <f t="shared" si="37"/>
        <v>2.0772760710407397E-2</v>
      </c>
      <c r="U17">
        <f t="shared" si="26"/>
        <v>1.8931406379267494E-3</v>
      </c>
      <c r="W17">
        <f>(W7/W4)</f>
        <v>4.2747358309317959E-2</v>
      </c>
      <c r="X17">
        <f t="shared" ref="X17:AA17" si="38">(X7/X4)</f>
        <v>4.697439243190344E-2</v>
      </c>
      <c r="Y17">
        <f t="shared" si="38"/>
        <v>4.2238487343702349E-2</v>
      </c>
      <c r="Z17">
        <f t="shared" si="38"/>
        <v>4.2330597135039429E-2</v>
      </c>
      <c r="AA17">
        <f t="shared" si="38"/>
        <v>4.3542229998409412E-2</v>
      </c>
      <c r="AB17">
        <f t="shared" si="28"/>
        <v>2.2785699643054643E-3</v>
      </c>
      <c r="AD17">
        <f>(AD7/AD4)</f>
        <v>2.9618768328445746E-2</v>
      </c>
      <c r="AE17">
        <f t="shared" ref="AE17:AH17" si="39">(AE7/AE4)</f>
        <v>3.0113471050334593E-2</v>
      </c>
      <c r="AF17">
        <f t="shared" si="39"/>
        <v>2.8812572759022118E-2</v>
      </c>
      <c r="AG17">
        <f t="shared" si="39"/>
        <v>2.7981714918963847E-2</v>
      </c>
      <c r="AH17">
        <f t="shared" si="39"/>
        <v>2.9116429728270648E-2</v>
      </c>
      <c r="AI17">
        <f t="shared" si="30"/>
        <v>9.354887877050165E-4</v>
      </c>
      <c r="AK17">
        <f>(AK7/AK4)</f>
        <v>4.0329972502291485E-2</v>
      </c>
      <c r="AL17">
        <f t="shared" ref="AL17:AO17" si="40">(AL7/AL4)</f>
        <v>3.5311795642374161E-2</v>
      </c>
      <c r="AM17">
        <f t="shared" si="40"/>
        <v>4.0522287257991903E-2</v>
      </c>
      <c r="AN17">
        <f t="shared" si="40"/>
        <v>3.9122430193310825E-2</v>
      </c>
      <c r="AO17">
        <f t="shared" si="40"/>
        <v>3.8814343112728376E-2</v>
      </c>
      <c r="AP17">
        <f t="shared" si="32"/>
        <v>2.4205199295020746E-3</v>
      </c>
    </row>
    <row r="19" spans="1:49" x14ac:dyDescent="0.25">
      <c r="A19" s="2" t="s">
        <v>102</v>
      </c>
    </row>
    <row r="21" spans="1:49" x14ac:dyDescent="0.25">
      <c r="A21" s="2" t="s">
        <v>50</v>
      </c>
      <c r="B21">
        <f>B16/0.279</f>
        <v>0.40718729732620218</v>
      </c>
      <c r="C21">
        <f t="shared" ref="C21:E21" si="41">C16/0.279</f>
        <v>0.38867470637634643</v>
      </c>
      <c r="D21">
        <f t="shared" si="41"/>
        <v>0.39754313464956692</v>
      </c>
      <c r="E21">
        <f t="shared" si="41"/>
        <v>0.42502112735988157</v>
      </c>
      <c r="F21">
        <f t="shared" si="0"/>
        <v>0.40460656642799925</v>
      </c>
      <c r="G21">
        <f t="shared" si="22"/>
        <v>1.5568458532178597E-2</v>
      </c>
      <c r="I21">
        <f>I16/0.279</f>
        <v>0.34697235770431634</v>
      </c>
      <c r="J21">
        <f t="shared" ref="J21:L21" si="42">J16/0.279</f>
        <v>0.29238506778452505</v>
      </c>
      <c r="K21">
        <f t="shared" si="42"/>
        <v>0.33363189735242382</v>
      </c>
      <c r="L21">
        <f t="shared" si="42"/>
        <v>0.37005750801220949</v>
      </c>
      <c r="M21">
        <f>AVERAGE(I21:L21)</f>
        <v>0.33576170771336866</v>
      </c>
      <c r="N21">
        <f>_xlfn.STDEV.S(I21:L21)</f>
        <v>3.2598310667106882E-2</v>
      </c>
      <c r="P21">
        <f>P16/0.279</f>
        <v>0.36303527244755701</v>
      </c>
      <c r="Q21">
        <f t="shared" ref="Q21:S21" si="43">Q16/0.279</f>
        <v>0.39447791683250938</v>
      </c>
      <c r="R21">
        <f t="shared" si="43"/>
        <v>0.35564523569309153</v>
      </c>
      <c r="S21">
        <f t="shared" si="43"/>
        <v>0.42606147546008505</v>
      </c>
      <c r="T21">
        <f>AVERAGE(P21:S21)</f>
        <v>0.38480497510831074</v>
      </c>
      <c r="U21">
        <f>_xlfn.STDEV.S(P21:S21)</f>
        <v>3.224838486692945E-2</v>
      </c>
      <c r="W21">
        <f>W16/0.279</f>
        <v>0.40685536951534279</v>
      </c>
      <c r="X21">
        <f t="shared" ref="X21:Z21" si="44">X16/0.279</f>
        <v>0.41273298806406589</v>
      </c>
      <c r="Y21">
        <f t="shared" si="44"/>
        <v>0.32246040568798295</v>
      </c>
      <c r="Z21">
        <f t="shared" si="44"/>
        <v>0.37382595286677778</v>
      </c>
      <c r="AA21">
        <f>AVERAGE(W21:Z21)</f>
        <v>0.37896867903354237</v>
      </c>
      <c r="AB21">
        <f>_xlfn.STDEV.S(W21:Z21)</f>
        <v>4.1381673315850083E-2</v>
      </c>
      <c r="AD21">
        <f>AD16/0.279</f>
        <v>0.31532809888689173</v>
      </c>
      <c r="AE21">
        <f t="shared" ref="AE21:AG21" si="45">AE16/0.279</f>
        <v>0.27218035233277332</v>
      </c>
      <c r="AF21">
        <f t="shared" si="45"/>
        <v>0.27695369709714968</v>
      </c>
      <c r="AG21">
        <f t="shared" si="45"/>
        <v>0.25917270285849614</v>
      </c>
      <c r="AH21">
        <f>AVERAGE(AD21:AG21)</f>
        <v>0.28090871279382773</v>
      </c>
      <c r="AI21">
        <f>_xlfn.STDEV.S(AD21:AG21)</f>
        <v>2.41452182459337E-2</v>
      </c>
      <c r="AK21">
        <f>AK16/0.279</f>
        <v>0.32962207350900763</v>
      </c>
      <c r="AL21">
        <f t="shared" ref="AL21:AM21" si="46">AL16/0.279</f>
        <v>0.30752742029734831</v>
      </c>
      <c r="AM21">
        <f t="shared" si="46"/>
        <v>0.32006851079921916</v>
      </c>
      <c r="AN21">
        <f>AN16/0.279</f>
        <v>0.35358384446270097</v>
      </c>
      <c r="AO21">
        <f>AVERAGE(AK21:AN21)</f>
        <v>0.32770046226706906</v>
      </c>
      <c r="AP21">
        <f>_xlfn.STDEV.S(AK21:AN21)</f>
        <v>1.9483671532593907E-2</v>
      </c>
      <c r="AR21">
        <f>AR16/0.279</f>
        <v>0.28630916985587973</v>
      </c>
      <c r="AS21">
        <f t="shared" ref="AS21:AU21" si="47">AS16/0.279</f>
        <v>0.28077401349290748</v>
      </c>
      <c r="AT21">
        <f t="shared" si="47"/>
        <v>0.25636853963605521</v>
      </c>
      <c r="AU21">
        <f t="shared" si="47"/>
        <v>0.24175635444544538</v>
      </c>
      <c r="AV21">
        <f>AVERAGE(AR21:AU21)</f>
        <v>0.26630201935757197</v>
      </c>
      <c r="AW21">
        <f>_xlfn.STDEV.S(AR21:AU21)</f>
        <v>2.0903654948926268E-2</v>
      </c>
    </row>
    <row r="23" spans="1:49" x14ac:dyDescent="0.25">
      <c r="A23" s="2" t="s">
        <v>103</v>
      </c>
    </row>
    <row r="24" spans="1:49" x14ac:dyDescent="0.25">
      <c r="E24" s="7"/>
      <c r="L24" s="7"/>
      <c r="S24" s="7"/>
      <c r="Z24" s="7"/>
      <c r="AG24" s="7"/>
      <c r="AN24" s="7"/>
      <c r="AU24" s="7"/>
    </row>
    <row r="25" spans="1:49" x14ac:dyDescent="0.25">
      <c r="A25" s="2" t="s">
        <v>47</v>
      </c>
      <c r="B25">
        <f>0.325*B21</f>
        <v>0.13233587163101571</v>
      </c>
      <c r="C25">
        <f t="shared" ref="C25:E25" si="48">0.325*C21</f>
        <v>0.12631927957231259</v>
      </c>
      <c r="D25">
        <f t="shared" si="48"/>
        <v>0.12920151876110925</v>
      </c>
      <c r="E25">
        <f t="shared" si="48"/>
        <v>0.13813186639196151</v>
      </c>
      <c r="F25">
        <f t="shared" si="0"/>
        <v>0.13149713408909974</v>
      </c>
      <c r="G25">
        <f t="shared" si="22"/>
        <v>5.0597490229580449E-3</v>
      </c>
      <c r="I25">
        <f>0.325*I21</f>
        <v>0.11276601625390281</v>
      </c>
      <c r="J25">
        <f t="shared" ref="J25:L25" si="49">0.325*J21</f>
        <v>9.5025147029970641E-2</v>
      </c>
      <c r="K25">
        <f t="shared" si="49"/>
        <v>0.10843036663953774</v>
      </c>
      <c r="L25">
        <f t="shared" si="49"/>
        <v>0.12026869010396808</v>
      </c>
      <c r="M25">
        <f t="shared" ref="M25" si="50">AVERAGE(I25:L25)</f>
        <v>0.10912255500684481</v>
      </c>
      <c r="N25">
        <f t="shared" ref="N25" si="51">_xlfn.STDEV.S(I25:L25)</f>
        <v>1.0594450966809736E-2</v>
      </c>
      <c r="P25">
        <f>0.325*P21</f>
        <v>0.11798646354545603</v>
      </c>
      <c r="Q25">
        <f t="shared" ref="Q25:S25" si="52">0.325*Q21</f>
        <v>0.12820532297056556</v>
      </c>
      <c r="R25">
        <f t="shared" si="52"/>
        <v>0.11558470160025475</v>
      </c>
      <c r="S25">
        <f t="shared" si="52"/>
        <v>0.13846997952452764</v>
      </c>
      <c r="T25">
        <f t="shared" ref="T25" si="53">AVERAGE(P25:S25)</f>
        <v>0.12506161691020098</v>
      </c>
      <c r="U25">
        <f t="shared" ref="U25" si="54">_xlfn.STDEV.S(P25:S25)</f>
        <v>1.048072508175207E-2</v>
      </c>
      <c r="W25">
        <f>0.325*W21</f>
        <v>0.13222799509248642</v>
      </c>
      <c r="X25">
        <f t="shared" ref="X25:Z25" si="55">0.325*X21</f>
        <v>0.13413822112082141</v>
      </c>
      <c r="Y25">
        <f t="shared" si="55"/>
        <v>0.10479963184859446</v>
      </c>
      <c r="Z25">
        <f t="shared" si="55"/>
        <v>0.12149343468170277</v>
      </c>
      <c r="AA25">
        <f t="shared" ref="AA25" si="56">AVERAGE(W25:Z25)</f>
        <v>0.12316482068590126</v>
      </c>
      <c r="AB25">
        <f t="shared" ref="AB25" si="57">_xlfn.STDEV.S(W25:Z25)</f>
        <v>1.3449043827651276E-2</v>
      </c>
      <c r="AD25">
        <f>0.325*AD21</f>
        <v>0.10248163213823981</v>
      </c>
      <c r="AE25">
        <f t="shared" ref="AE25:AG25" si="58">0.325*AE21</f>
        <v>8.8458614508151331E-2</v>
      </c>
      <c r="AF25">
        <f t="shared" si="58"/>
        <v>9.0009951556573653E-2</v>
      </c>
      <c r="AG25">
        <f t="shared" si="58"/>
        <v>8.4231128429011246E-2</v>
      </c>
      <c r="AH25">
        <f t="shared" ref="AH25" si="59">AVERAGE(AD25:AG25)</f>
        <v>9.1295331657994014E-2</v>
      </c>
      <c r="AI25">
        <f t="shared" ref="AI25" si="60">_xlfn.STDEV.S(AD25:AG25)</f>
        <v>7.8471959299284497E-3</v>
      </c>
      <c r="AK25">
        <f>0.325*AK21</f>
        <v>0.10712717389042749</v>
      </c>
      <c r="AL25">
        <f t="shared" ref="AL25:AM25" si="61">0.325*AL21</f>
        <v>9.994641159663821E-2</v>
      </c>
      <c r="AM25">
        <f t="shared" si="61"/>
        <v>0.10402226600974623</v>
      </c>
      <c r="AN25">
        <f>0.325*AN21</f>
        <v>0.11491474945037781</v>
      </c>
      <c r="AO25">
        <f t="shared" ref="AO25" si="62">AVERAGE(AK25:AN25)</f>
        <v>0.10650265023679745</v>
      </c>
      <c r="AP25">
        <f t="shared" ref="AP25" si="63">_xlfn.STDEV.S(AK25:AN25)</f>
        <v>6.3321932480930165E-3</v>
      </c>
      <c r="AR25">
        <f>0.325*AR21</f>
        <v>9.305048020316091E-2</v>
      </c>
      <c r="AS25">
        <f t="shared" ref="AS25:AU25" si="64">0.325*AS21</f>
        <v>9.125155438519493E-2</v>
      </c>
      <c r="AT25">
        <f t="shared" si="64"/>
        <v>8.3319775381717948E-2</v>
      </c>
      <c r="AU25">
        <f t="shared" si="64"/>
        <v>7.8570815194769758E-2</v>
      </c>
      <c r="AV25">
        <f t="shared" ref="AV25" si="65">AVERAGE(AR25:AU25)</f>
        <v>8.654815629121089E-2</v>
      </c>
      <c r="AW25">
        <f t="shared" ref="AW25" si="66">_xlfn.STDEV.S(AR25:AU25)</f>
        <v>6.7936878584010313E-3</v>
      </c>
    </row>
    <row r="27" spans="1:49" x14ac:dyDescent="0.25">
      <c r="A27" s="2" t="s">
        <v>48</v>
      </c>
      <c r="B27">
        <f>B15-B25</f>
        <v>0.10418205883709269</v>
      </c>
      <c r="C27">
        <f t="shared" ref="C27:E27" si="67">C15-C25</f>
        <v>9.8933927720057435E-2</v>
      </c>
      <c r="D27">
        <f t="shared" si="67"/>
        <v>0.10106522048766595</v>
      </c>
      <c r="E27">
        <f t="shared" si="67"/>
        <v>0.10248105464613899</v>
      </c>
      <c r="F27">
        <f t="shared" si="0"/>
        <v>0.10166556542273877</v>
      </c>
      <c r="G27">
        <f t="shared" si="22"/>
        <v>2.2226126036526115E-3</v>
      </c>
      <c r="I27">
        <f>I15-I25</f>
        <v>0.14804367804518836</v>
      </c>
      <c r="J27">
        <f t="shared" ref="J27:L27" si="68">J15-J25</f>
        <v>0.1431590986309105</v>
      </c>
      <c r="K27">
        <f t="shared" si="68"/>
        <v>0.14187538142405787</v>
      </c>
      <c r="L27">
        <f t="shared" si="68"/>
        <v>0.12591243373673028</v>
      </c>
      <c r="M27">
        <f t="shared" ref="M27" si="69">AVERAGE(I27:L27)</f>
        <v>0.13974764795922173</v>
      </c>
      <c r="N27">
        <f t="shared" ref="N27" si="70">_xlfn.STDEV.S(I27:L27)</f>
        <v>9.5986546479570542E-3</v>
      </c>
      <c r="P27">
        <f>P15-P25</f>
        <v>0.1460234990946436</v>
      </c>
      <c r="Q27">
        <f t="shared" ref="Q27:S27" si="71">Q15-Q25</f>
        <v>0.15407780785735195</v>
      </c>
      <c r="R27">
        <f t="shared" si="71"/>
        <v>0.14597079244901173</v>
      </c>
      <c r="S27">
        <f t="shared" si="71"/>
        <v>0.14673526562940628</v>
      </c>
      <c r="T27">
        <f t="shared" ref="T27" si="72">AVERAGE(P27:S27)</f>
        <v>0.14820184125760338</v>
      </c>
      <c r="U27">
        <f t="shared" ref="U27" si="73">_xlfn.STDEV.S(P27:S27)</f>
        <v>3.9327929397070553E-3</v>
      </c>
      <c r="W27">
        <f>W15-W25</f>
        <v>0.31269675674869191</v>
      </c>
      <c r="X27">
        <f t="shared" ref="X27:Z27" si="74">X15-X25</f>
        <v>0.33495328108110323</v>
      </c>
      <c r="Y27">
        <f t="shared" si="74"/>
        <v>0.28800305189644976</v>
      </c>
      <c r="Z27">
        <f t="shared" si="74"/>
        <v>0.34124598266901346</v>
      </c>
      <c r="AA27">
        <f t="shared" ref="AA27" si="75">AVERAGE(W27:Z27)</f>
        <v>0.31922476809881462</v>
      </c>
      <c r="AB27">
        <f t="shared" ref="AB27" si="76">_xlfn.STDEV.S(W27:Z27)</f>
        <v>2.4150434824167608E-2</v>
      </c>
      <c r="AD27">
        <f>AD15-AD25</f>
        <v>0.24605209220193613</v>
      </c>
      <c r="AE27">
        <f t="shared" ref="AE27:AG27" si="77">AE15-AE25</f>
        <v>0.26010117600683269</v>
      </c>
      <c r="AF27">
        <f t="shared" si="77"/>
        <v>0.25908783656915391</v>
      </c>
      <c r="AG27">
        <f t="shared" si="77"/>
        <v>0.20071138438439784</v>
      </c>
      <c r="AH27">
        <f t="shared" ref="AH27" si="78">AVERAGE(AD27:AG27)</f>
        <v>0.24148812229058014</v>
      </c>
      <c r="AI27">
        <f t="shared" ref="AI27" si="79">_xlfn.STDEV.S(AD27:AG27)</f>
        <v>2.7927094889806586E-2</v>
      </c>
      <c r="AK27">
        <f>AK15-AK25</f>
        <v>0.28822876866991476</v>
      </c>
      <c r="AL27">
        <f t="shared" ref="AL27:AM27" si="80">AL15-AL25</f>
        <v>0.2817215072613633</v>
      </c>
      <c r="AM27">
        <f t="shared" si="80"/>
        <v>0.26698178621897956</v>
      </c>
      <c r="AN27">
        <f>AN15-AN25</f>
        <v>0.28137245521362947</v>
      </c>
      <c r="AO27">
        <f t="shared" ref="AO27" si="81">AVERAGE(AK27:AN27)</f>
        <v>0.27957612934097176</v>
      </c>
      <c r="AP27">
        <f t="shared" ref="AP27" si="82">_xlfn.STDEV.S(AK27:AN27)</f>
        <v>8.9687434848910418E-3</v>
      </c>
      <c r="AR27">
        <f>AR15-AR25</f>
        <v>0.40261676416425679</v>
      </c>
      <c r="AS27">
        <f t="shared" ref="AS27:AU27" si="83">AS15-AS25</f>
        <v>0.4002712085661394</v>
      </c>
      <c r="AT27">
        <f t="shared" si="83"/>
        <v>0.37350431142861362</v>
      </c>
      <c r="AU27">
        <f t="shared" si="83"/>
        <v>0.37999777934208356</v>
      </c>
      <c r="AV27">
        <f t="shared" ref="AV27" si="84">AVERAGE(AR27:AU27)</f>
        <v>0.3890975158752733</v>
      </c>
      <c r="AW27">
        <f t="shared" ref="AW27" si="85">_xlfn.STDEV.S(AR27:AU27)</f>
        <v>1.4532431690737936E-2</v>
      </c>
    </row>
    <row r="29" spans="1:49" x14ac:dyDescent="0.25">
      <c r="A29" s="2" t="s">
        <v>49</v>
      </c>
      <c r="B29">
        <f>B27/0.833</f>
        <v>0.12506849800371272</v>
      </c>
      <c r="C29">
        <f t="shared" ref="C29:E29" si="86">C27/0.833</f>
        <v>0.11876822055228985</v>
      </c>
      <c r="D29">
        <f t="shared" si="86"/>
        <v>0.12132679530332047</v>
      </c>
      <c r="E29">
        <f t="shared" si="86"/>
        <v>0.12302647616583313</v>
      </c>
      <c r="F29">
        <f t="shared" si="0"/>
        <v>0.12204749750628904</v>
      </c>
      <c r="G29">
        <f t="shared" si="22"/>
        <v>2.6682024053452718E-3</v>
      </c>
      <c r="I29">
        <f>I27/0.833</f>
        <v>0.17772350305544823</v>
      </c>
      <c r="J29">
        <f t="shared" ref="J29:L29" si="87">J27/0.833</f>
        <v>0.1718596622219814</v>
      </c>
      <c r="K29">
        <f t="shared" si="87"/>
        <v>0.17031858514292661</v>
      </c>
      <c r="L29">
        <f t="shared" si="87"/>
        <v>0.15115538263713119</v>
      </c>
      <c r="M29">
        <f t="shared" ref="M29" si="88">AVERAGE(I29:L29)</f>
        <v>0.16776428326437187</v>
      </c>
      <c r="N29">
        <f t="shared" ref="N29" si="89">_xlfn.STDEV.S(I29:L29)</f>
        <v>1.1522994775458654E-2</v>
      </c>
      <c r="P29">
        <f>P27/0.833</f>
        <v>0.17529831824086867</v>
      </c>
      <c r="Q29">
        <f t="shared" ref="Q29:S29" si="90">Q27/0.833</f>
        <v>0.18496735637137091</v>
      </c>
      <c r="R29">
        <f t="shared" si="90"/>
        <v>0.17523504495679681</v>
      </c>
      <c r="S29">
        <f t="shared" si="90"/>
        <v>0.17615277986723443</v>
      </c>
      <c r="T29">
        <f t="shared" ref="T29" si="91">AVERAGE(P29:S29)</f>
        <v>0.17791337485906772</v>
      </c>
      <c r="U29">
        <f t="shared" ref="U29" si="92">_xlfn.STDEV.S(P29:S29)</f>
        <v>4.7212400236579348E-3</v>
      </c>
      <c r="W29">
        <f>W27/0.833</f>
        <v>0.37538626260347169</v>
      </c>
      <c r="X29">
        <f t="shared" ref="X29:Z29" si="93">X27/0.833</f>
        <v>0.4021047792090075</v>
      </c>
      <c r="Y29">
        <f t="shared" si="93"/>
        <v>0.34574195905936345</v>
      </c>
      <c r="Z29">
        <f t="shared" si="93"/>
        <v>0.40965904281994414</v>
      </c>
      <c r="AA29">
        <f t="shared" ref="AA29" si="94">AVERAGE(W29:Z29)</f>
        <v>0.38322301092294664</v>
      </c>
      <c r="AB29">
        <f t="shared" ref="AB29" si="95">_xlfn.STDEV.S(W29:Z29)</f>
        <v>2.8992118636455726E-2</v>
      </c>
      <c r="AD29">
        <f>AD27/0.833</f>
        <v>0.29538066290748638</v>
      </c>
      <c r="AE29">
        <f t="shared" ref="AE29:AG29" si="96">AE27/0.833</f>
        <v>0.31224630973209205</v>
      </c>
      <c r="AF29">
        <f t="shared" si="96"/>
        <v>0.31102981580930844</v>
      </c>
      <c r="AG29">
        <f t="shared" si="96"/>
        <v>0.24095004127778855</v>
      </c>
      <c r="AH29">
        <f t="shared" ref="AH29" si="97">AVERAGE(AD29:AG29)</f>
        <v>0.28990170743166888</v>
      </c>
      <c r="AI29">
        <f t="shared" ref="AI29" si="98">_xlfn.STDEV.S(AD29:AG29)</f>
        <v>3.3525924237462881E-2</v>
      </c>
      <c r="AK29">
        <f>AK27/0.833</f>
        <v>0.34601292757492769</v>
      </c>
      <c r="AL29">
        <f t="shared" ref="AL29:AM29" si="99">AL27/0.833</f>
        <v>0.3382010891492957</v>
      </c>
      <c r="AM29">
        <f t="shared" si="99"/>
        <v>0.32050634600117595</v>
      </c>
      <c r="AN29">
        <f>AN27/0.833</f>
        <v>0.33778205907998737</v>
      </c>
      <c r="AO29">
        <f t="shared" ref="AO29" si="100">AVERAGE(AK29:AN29)</f>
        <v>0.33562560545134668</v>
      </c>
      <c r="AP29">
        <f t="shared" ref="AP29" si="101">_xlfn.STDEV.S(AK29:AN29)</f>
        <v>1.0766798901429821E-2</v>
      </c>
      <c r="AR29">
        <f>AR27/0.833</f>
        <v>0.48333345037725906</v>
      </c>
      <c r="AS29">
        <f t="shared" ref="AS29:AU29" si="102">AS27/0.833</f>
        <v>0.48051765734230423</v>
      </c>
      <c r="AT29">
        <f t="shared" si="102"/>
        <v>0.44838452752534652</v>
      </c>
      <c r="AU29">
        <f t="shared" si="102"/>
        <v>0.45617980713335365</v>
      </c>
      <c r="AV29">
        <f t="shared" ref="AV29" si="103">AVERAGE(AR29:AU29)</f>
        <v>0.46710386059456588</v>
      </c>
      <c r="AW29">
        <f t="shared" ref="AW29" si="104">_xlfn.STDEV.S(AR29:AU29)</f>
        <v>1.7445896387440485E-2</v>
      </c>
    </row>
    <row r="31" spans="1:49" x14ac:dyDescent="0.25">
      <c r="A31" s="2" t="s">
        <v>104</v>
      </c>
    </row>
    <row r="33" spans="1:49" x14ac:dyDescent="0.25">
      <c r="A33" s="2" t="s">
        <v>51</v>
      </c>
      <c r="B33">
        <f>1-B21-B29</f>
        <v>0.4677442046700851</v>
      </c>
      <c r="C33">
        <f t="shared" ref="C33:E33" si="105">1-C21-C29</f>
        <v>0.49255707307136365</v>
      </c>
      <c r="D33">
        <f t="shared" si="105"/>
        <v>0.48113007004711261</v>
      </c>
      <c r="E33">
        <f t="shared" si="105"/>
        <v>0.45195239647428526</v>
      </c>
      <c r="F33">
        <f t="shared" si="0"/>
        <v>0.47334593606571168</v>
      </c>
      <c r="G33">
        <f t="shared" si="22"/>
        <v>1.7499747215021989E-2</v>
      </c>
      <c r="I33">
        <f>1-I21-I29</f>
        <v>0.4753041392402354</v>
      </c>
      <c r="J33">
        <f t="shared" ref="J33:L33" si="106">1-J21-J29</f>
        <v>0.53575526999349354</v>
      </c>
      <c r="K33">
        <f t="shared" si="106"/>
        <v>0.49604951750464954</v>
      </c>
      <c r="L33">
        <f t="shared" si="106"/>
        <v>0.47878710935065932</v>
      </c>
      <c r="M33">
        <f t="shared" ref="M33" si="107">AVERAGE(I33:L33)</f>
        <v>0.49647400902225947</v>
      </c>
      <c r="N33">
        <f t="shared" ref="N33" si="108">_xlfn.STDEV.S(I33:L33)</f>
        <v>2.771394031361489E-2</v>
      </c>
      <c r="P33">
        <f>1-P21-P29</f>
        <v>0.46166640931157438</v>
      </c>
      <c r="Q33">
        <f t="shared" ref="Q33:S33" si="109">1-Q21-Q29</f>
        <v>0.42055472679611966</v>
      </c>
      <c r="R33">
        <f t="shared" si="109"/>
        <v>0.46911971935011171</v>
      </c>
      <c r="S33">
        <f t="shared" si="109"/>
        <v>0.39778574467268046</v>
      </c>
      <c r="T33">
        <f t="shared" ref="T33" si="110">AVERAGE(P33:S33)</f>
        <v>0.43728165003262154</v>
      </c>
      <c r="U33">
        <f t="shared" ref="U33" si="111">_xlfn.STDEV.S(P33:S33)</f>
        <v>3.3901797612707958E-2</v>
      </c>
      <c r="W33">
        <f>1-W21-W29</f>
        <v>0.21775836788118558</v>
      </c>
      <c r="X33">
        <f t="shared" ref="X33:Z33" si="112">1-X21-X29</f>
        <v>0.18516223272692661</v>
      </c>
      <c r="Y33">
        <f t="shared" si="112"/>
        <v>0.3317976352526536</v>
      </c>
      <c r="Z33">
        <f t="shared" si="112"/>
        <v>0.21651500431327808</v>
      </c>
      <c r="AA33">
        <f t="shared" ref="AA33" si="113">AVERAGE(W33:Z33)</f>
        <v>0.23780831004351097</v>
      </c>
      <c r="AB33">
        <f t="shared" ref="AB33" si="114">_xlfn.STDEV.S(W33:Z33)</f>
        <v>6.4448966269774324E-2</v>
      </c>
      <c r="AD33">
        <f>1-AD21-AD29</f>
        <v>0.38929123820562189</v>
      </c>
      <c r="AE33">
        <f t="shared" ref="AE33:AG33" si="115">1-AE21-AE29</f>
        <v>0.41557333793513468</v>
      </c>
      <c r="AF33">
        <f t="shared" si="115"/>
        <v>0.41201648709354188</v>
      </c>
      <c r="AG33">
        <f t="shared" si="115"/>
        <v>0.49987725586371534</v>
      </c>
      <c r="AH33">
        <f t="shared" ref="AH33" si="116">AVERAGE(AD33:AG33)</f>
        <v>0.42918957977450345</v>
      </c>
      <c r="AI33">
        <f t="shared" ref="AI33" si="117">_xlfn.STDEV.S(AD33:AG33)</f>
        <v>4.8541880079293567E-2</v>
      </c>
      <c r="AK33">
        <f>1-AK21-AK29</f>
        <v>0.32436499891606468</v>
      </c>
      <c r="AL33">
        <f t="shared" ref="AL33:AM33" si="118">1-AL21-AL29</f>
        <v>0.35427149055335594</v>
      </c>
      <c r="AM33">
        <f t="shared" si="118"/>
        <v>0.35942514319960489</v>
      </c>
      <c r="AN33">
        <f>1-AN21-AN29</f>
        <v>0.30863409645731166</v>
      </c>
      <c r="AO33">
        <f t="shared" ref="AO33" si="119">AVERAGE(AK33:AN33)</f>
        <v>0.33667393228158426</v>
      </c>
      <c r="AP33">
        <f t="shared" ref="AP33" si="120">_xlfn.STDEV.S(AK33:AN33)</f>
        <v>2.4255816409084394E-2</v>
      </c>
      <c r="AR33">
        <f>1-AR21-AR29</f>
        <v>0.23035737976686121</v>
      </c>
      <c r="AS33">
        <f t="shared" ref="AS33:AU33" si="121">1-AS21-AS29</f>
        <v>0.23870832916478824</v>
      </c>
      <c r="AT33">
        <f t="shared" si="121"/>
        <v>0.29524693283859826</v>
      </c>
      <c r="AU33">
        <f t="shared" si="121"/>
        <v>0.30206383842120094</v>
      </c>
      <c r="AV33">
        <f t="shared" ref="AV33" si="122">AVERAGE(AR33:AU33)</f>
        <v>0.26659412004786215</v>
      </c>
      <c r="AW33">
        <f t="shared" ref="AW33" si="123">_xlfn.STDEV.S(AR33:AU33)</f>
        <v>3.7281824354825653E-2</v>
      </c>
    </row>
    <row r="35" spans="1:49" x14ac:dyDescent="0.25">
      <c r="A35" s="2" t="s">
        <v>94</v>
      </c>
      <c r="B35">
        <f>B21/43.5</f>
        <v>9.3606275247402806E-3</v>
      </c>
      <c r="C35">
        <f>C21/43.5</f>
        <v>8.9350507212953203E-3</v>
      </c>
      <c r="D35">
        <f>D21/43.5</f>
        <v>9.1389226356222274E-3</v>
      </c>
      <c r="E35">
        <f>E21/43.5</f>
        <v>9.7706006289627941E-3</v>
      </c>
      <c r="F35">
        <f t="shared" si="0"/>
        <v>9.3013003776551556E-3</v>
      </c>
      <c r="G35">
        <f t="shared" si="22"/>
        <v>3.5789559844088718E-4</v>
      </c>
      <c r="I35">
        <f>I21/43.5</f>
        <v>7.9763760391796858E-3</v>
      </c>
      <c r="J35">
        <f>J21/43.5</f>
        <v>6.7214958111385071E-3</v>
      </c>
      <c r="K35">
        <f t="shared" ref="K35:L35" si="124">K21/43.5</f>
        <v>7.6696987897108921E-3</v>
      </c>
      <c r="L35">
        <f t="shared" si="124"/>
        <v>8.5070691497059654E-3</v>
      </c>
      <c r="M35">
        <f t="shared" ref="M35:M38" si="125">AVERAGE(I35:L35)</f>
        <v>7.7186599474337626E-3</v>
      </c>
      <c r="N35">
        <f t="shared" ref="N35:N38" si="126">_xlfn.STDEV.S(I35:L35)</f>
        <v>7.4938645211739951E-4</v>
      </c>
      <c r="P35">
        <f>P21/43.5</f>
        <v>8.3456384470702756E-3</v>
      </c>
      <c r="Q35">
        <f>Q21/43.5</f>
        <v>9.0684578582186058E-3</v>
      </c>
      <c r="R35">
        <f t="shared" ref="R35:S35" si="127">R21/43.5</f>
        <v>8.1757525446687716E-3</v>
      </c>
      <c r="S35">
        <f t="shared" si="127"/>
        <v>9.794516677243334E-3</v>
      </c>
      <c r="T35">
        <f t="shared" ref="T35:T38" si="128">AVERAGE(P35:S35)</f>
        <v>8.8460913818002463E-3</v>
      </c>
      <c r="U35">
        <f t="shared" ref="U35:U38" si="129">_xlfn.STDEV.S(P35:S35)</f>
        <v>7.4134218084895254E-4</v>
      </c>
      <c r="W35">
        <f>W21/43.5</f>
        <v>9.3529970003527075E-3</v>
      </c>
      <c r="X35">
        <f>X21/43.5</f>
        <v>9.4881146681394454E-3</v>
      </c>
      <c r="Y35">
        <f t="shared" ref="Y35:Z35" si="130">Y21/43.5</f>
        <v>7.4128828893789186E-3</v>
      </c>
      <c r="Z35">
        <f t="shared" si="130"/>
        <v>8.5937000659029369E-3</v>
      </c>
      <c r="AA35">
        <f t="shared" ref="AA35:AA38" si="131">AVERAGE(W35:Z35)</f>
        <v>8.7119236559435025E-3</v>
      </c>
      <c r="AB35">
        <f t="shared" ref="AB35:AB38" si="132">_xlfn.STDEV.S(W35:Z35)</f>
        <v>9.5130283484712818E-4</v>
      </c>
      <c r="AD35">
        <f>AD21/43.5</f>
        <v>7.2489218134917637E-3</v>
      </c>
      <c r="AE35">
        <f>AE21/43.5</f>
        <v>6.2570195938568577E-3</v>
      </c>
      <c r="AF35">
        <f t="shared" ref="AF35:AG35" si="133">AF21/43.5</f>
        <v>6.3667516574057396E-3</v>
      </c>
      <c r="AG35">
        <f t="shared" si="133"/>
        <v>5.9579931691608311E-3</v>
      </c>
      <c r="AH35">
        <f t="shared" ref="AH35:AH38" si="134">AVERAGE(AD35:AG35)</f>
        <v>6.4576715584787978E-3</v>
      </c>
      <c r="AI35">
        <f t="shared" ref="AI35:AI38" si="135">_xlfn.STDEV.S(AD35:AG35)</f>
        <v>5.5506248841226879E-4</v>
      </c>
      <c r="AK35">
        <f>AK21/43.5</f>
        <v>7.5775189312415545E-3</v>
      </c>
      <c r="AL35">
        <f>AL21/43.5</f>
        <v>7.0695958689045591E-3</v>
      </c>
      <c r="AM35">
        <f t="shared" ref="AM35" si="136">AM21/43.5</f>
        <v>7.3578967999820494E-3</v>
      </c>
      <c r="AN35">
        <f>AN21/43.5</f>
        <v>8.1283642405218619E-3</v>
      </c>
      <c r="AO35">
        <f t="shared" ref="AO35:AO38" si="137">AVERAGE(AK35:AN35)</f>
        <v>7.5333439601625064E-3</v>
      </c>
      <c r="AP35">
        <f t="shared" ref="AP35:AP38" si="138">_xlfn.STDEV.S(AK35:AN35)</f>
        <v>4.4790049500215899E-4</v>
      </c>
      <c r="AR35">
        <f>AR21/43.5</f>
        <v>6.5818199966868902E-3</v>
      </c>
      <c r="AS35">
        <f>AS21/43.5</f>
        <v>6.4545750228254591E-3</v>
      </c>
      <c r="AT35">
        <f t="shared" ref="AT35:AU35" si="139">AT21/43.5</f>
        <v>5.8935296468058673E-3</v>
      </c>
      <c r="AU35">
        <f t="shared" si="139"/>
        <v>5.557617343573457E-3</v>
      </c>
      <c r="AV35">
        <f t="shared" ref="AV35:AV38" si="140">AVERAGE(AR35:AU35)</f>
        <v>6.121885502472918E-3</v>
      </c>
      <c r="AW35">
        <f t="shared" ref="AW35:AW38" si="141">_xlfn.STDEV.S(AR35:AU35)</f>
        <v>4.8054379192933932E-4</v>
      </c>
    </row>
    <row r="36" spans="1:49" x14ac:dyDescent="0.25">
      <c r="A36" s="2" t="s">
        <v>95</v>
      </c>
      <c r="B36">
        <f>B27/37</f>
        <v>2.8157313199214241E-3</v>
      </c>
      <c r="C36">
        <f t="shared" ref="C36:E36" si="142">C27/37</f>
        <v>2.6738899383799307E-3</v>
      </c>
      <c r="D36">
        <f t="shared" si="142"/>
        <v>2.7314924456125931E-3</v>
      </c>
      <c r="E36">
        <f t="shared" si="142"/>
        <v>2.7697582336794323E-3</v>
      </c>
      <c r="F36">
        <f t="shared" si="0"/>
        <v>2.7477179843983447E-3</v>
      </c>
      <c r="G36">
        <f t="shared" si="22"/>
        <v>6.0070610909530055E-5</v>
      </c>
      <c r="I36">
        <f>I27/37</f>
        <v>4.0011804877077934E-3</v>
      </c>
      <c r="J36">
        <f t="shared" ref="J36:L36" si="143">J27/37</f>
        <v>3.8691648278624462E-3</v>
      </c>
      <c r="K36">
        <f t="shared" si="143"/>
        <v>3.8344697682177803E-3</v>
      </c>
      <c r="L36">
        <f t="shared" si="143"/>
        <v>3.4030387496413587E-3</v>
      </c>
      <c r="M36">
        <f t="shared" si="125"/>
        <v>3.7769634583573442E-3</v>
      </c>
      <c r="N36">
        <f t="shared" si="126"/>
        <v>2.5942309859343398E-4</v>
      </c>
      <c r="P36">
        <f>P27/37</f>
        <v>3.9465810566119888E-3</v>
      </c>
      <c r="Q36">
        <f t="shared" ref="Q36:S36" si="144">Q27/37</f>
        <v>4.1642650772257287E-3</v>
      </c>
      <c r="R36">
        <f t="shared" si="144"/>
        <v>3.9451565526759927E-3</v>
      </c>
      <c r="S36">
        <f t="shared" si="144"/>
        <v>3.9658179899839533E-3</v>
      </c>
      <c r="T36">
        <f t="shared" si="128"/>
        <v>4.0054551691244156E-3</v>
      </c>
      <c r="U36">
        <f t="shared" si="129"/>
        <v>1.0629170107316398E-4</v>
      </c>
      <c r="W36">
        <f>W27/37</f>
        <v>8.4512636959105918E-3</v>
      </c>
      <c r="X36">
        <f t="shared" ref="X36:Z36" si="145">X27/37</f>
        <v>9.0527913805703575E-3</v>
      </c>
      <c r="Y36">
        <f t="shared" si="145"/>
        <v>7.7838662674716147E-3</v>
      </c>
      <c r="Z36">
        <f t="shared" si="145"/>
        <v>9.2228643964598241E-3</v>
      </c>
      <c r="AA36">
        <f t="shared" si="131"/>
        <v>8.6276964351030966E-3</v>
      </c>
      <c r="AB36">
        <f t="shared" si="132"/>
        <v>6.5271445470723301E-4</v>
      </c>
      <c r="AD36">
        <f>AD27/37</f>
        <v>6.650056545998274E-3</v>
      </c>
      <c r="AE36">
        <f t="shared" ref="AE36:AG36" si="146">AE27/37</f>
        <v>7.029761513698181E-3</v>
      </c>
      <c r="AF36">
        <f t="shared" si="146"/>
        <v>7.0023739613284839E-3</v>
      </c>
      <c r="AG36">
        <f t="shared" si="146"/>
        <v>5.4246320103891309E-3</v>
      </c>
      <c r="AH36">
        <f t="shared" si="134"/>
        <v>6.5267060078535184E-3</v>
      </c>
      <c r="AI36">
        <f t="shared" si="135"/>
        <v>7.5478634837315099E-4</v>
      </c>
      <c r="AK36">
        <f>AK27/37</f>
        <v>7.7899667208085072E-3</v>
      </c>
      <c r="AL36">
        <f t="shared" ref="AL36:AM36" si="147">AL27/37</f>
        <v>7.6140947908476565E-3</v>
      </c>
      <c r="AM36">
        <f t="shared" si="147"/>
        <v>7.2157239518643125E-3</v>
      </c>
      <c r="AN36">
        <f>AN27/37</f>
        <v>7.6046609517197153E-3</v>
      </c>
      <c r="AO36">
        <f t="shared" si="137"/>
        <v>7.5561116038100479E-3</v>
      </c>
      <c r="AP36">
        <f t="shared" si="138"/>
        <v>2.4239847256462269E-4</v>
      </c>
      <c r="AR36">
        <f>AR27/37</f>
        <v>1.0881534166601535E-2</v>
      </c>
      <c r="AS36">
        <f t="shared" ref="AS36:AU36" si="148">AS27/37</f>
        <v>1.0818140772057821E-2</v>
      </c>
      <c r="AT36">
        <f t="shared" si="148"/>
        <v>1.0094711119692261E-2</v>
      </c>
      <c r="AU36">
        <f t="shared" si="148"/>
        <v>1.0270210252488745E-2</v>
      </c>
      <c r="AV36">
        <f t="shared" si="140"/>
        <v>1.0516149077710091E-2</v>
      </c>
      <c r="AW36">
        <f t="shared" si="141"/>
        <v>3.927684240739977E-4</v>
      </c>
    </row>
    <row r="37" spans="1:49" x14ac:dyDescent="0.25">
      <c r="A37" s="2" t="s">
        <v>96</v>
      </c>
      <c r="B37">
        <f>B33/71.4</f>
        <v>6.5510392810936282E-3</v>
      </c>
      <c r="C37">
        <f t="shared" ref="C37:E37" si="149">C33/71.4</f>
        <v>6.8985584463776414E-3</v>
      </c>
      <c r="D37">
        <f t="shared" si="149"/>
        <v>6.7385163872144618E-3</v>
      </c>
      <c r="E37">
        <f t="shared" si="149"/>
        <v>6.3298654968387286E-3</v>
      </c>
      <c r="F37">
        <f t="shared" si="0"/>
        <v>6.629494902881115E-3</v>
      </c>
      <c r="G37">
        <f t="shared" si="22"/>
        <v>2.4509449880983172E-4</v>
      </c>
      <c r="I37">
        <f>I33/71.4</f>
        <v>6.6569207176503551E-3</v>
      </c>
      <c r="J37">
        <f t="shared" ref="J37:L37" si="150">J33/71.4</f>
        <v>7.5035752099929061E-3</v>
      </c>
      <c r="K37">
        <f t="shared" si="150"/>
        <v>6.9474722339586768E-3</v>
      </c>
      <c r="L37">
        <f t="shared" si="150"/>
        <v>6.7057018116338839E-3</v>
      </c>
      <c r="M37">
        <f t="shared" si="125"/>
        <v>6.9534174933089552E-3</v>
      </c>
      <c r="N37">
        <f t="shared" si="126"/>
        <v>3.8815042456043241E-4</v>
      </c>
      <c r="P37">
        <f>P33/71.4</f>
        <v>6.4659160968007614E-3</v>
      </c>
      <c r="Q37">
        <f t="shared" ref="Q37:S37" si="151">Q33/71.4</f>
        <v>5.8901222240352888E-3</v>
      </c>
      <c r="R37">
        <f t="shared" si="151"/>
        <v>6.5703041925785945E-3</v>
      </c>
      <c r="S37">
        <f t="shared" si="151"/>
        <v>5.5712289169843202E-3</v>
      </c>
      <c r="T37">
        <f t="shared" si="128"/>
        <v>6.1243928575997406E-3</v>
      </c>
      <c r="U37">
        <f t="shared" si="129"/>
        <v>4.7481509261495727E-4</v>
      </c>
      <c r="W37">
        <f>W33/71.4</f>
        <v>3.0498370851706662E-3</v>
      </c>
      <c r="X37">
        <f t="shared" ref="X37:Z37" si="152">X33/71.4</f>
        <v>2.5933085816096163E-3</v>
      </c>
      <c r="Y37">
        <f t="shared" si="152"/>
        <v>4.6470257038186778E-3</v>
      </c>
      <c r="Z37">
        <f t="shared" si="152"/>
        <v>3.0324230295977321E-3</v>
      </c>
      <c r="AA37">
        <f t="shared" si="131"/>
        <v>3.330648600049173E-3</v>
      </c>
      <c r="AB37">
        <f t="shared" si="132"/>
        <v>9.0264658641140468E-4</v>
      </c>
      <c r="AD37">
        <f>AD33/71.4</f>
        <v>5.452258238173976E-3</v>
      </c>
      <c r="AE37">
        <f t="shared" ref="AE37:AG37" si="153">AE33/71.4</f>
        <v>5.8203548730411019E-3</v>
      </c>
      <c r="AF37">
        <f t="shared" si="153"/>
        <v>5.7705390349235552E-3</v>
      </c>
      <c r="AG37">
        <f t="shared" si="153"/>
        <v>7.0010820148979731E-3</v>
      </c>
      <c r="AH37">
        <f t="shared" si="134"/>
        <v>6.0110585402591522E-3</v>
      </c>
      <c r="AI37">
        <f t="shared" si="135"/>
        <v>6.79858264415876E-4</v>
      </c>
      <c r="AK37">
        <f>AK33/71.4</f>
        <v>4.5429271556871797E-3</v>
      </c>
      <c r="AL37">
        <f t="shared" ref="AL37:AM37" si="154">AL33/71.4</f>
        <v>4.9617855819797749E-3</v>
      </c>
      <c r="AM37">
        <f t="shared" si="154"/>
        <v>5.0339655910308801E-3</v>
      </c>
      <c r="AN37">
        <f>AN33/71.4</f>
        <v>4.3226063929595465E-3</v>
      </c>
      <c r="AO37">
        <f t="shared" si="137"/>
        <v>4.7153211804143447E-3</v>
      </c>
      <c r="AP37">
        <f t="shared" si="138"/>
        <v>3.3971731665384313E-4</v>
      </c>
      <c r="AR37">
        <f>AR33/71.4</f>
        <v>3.2262938342697647E-3</v>
      </c>
      <c r="AS37">
        <f t="shared" ref="AS37:AU37" si="155">AS33/71.4</f>
        <v>3.3432539098709833E-3</v>
      </c>
      <c r="AT37">
        <f t="shared" si="155"/>
        <v>4.1351111041820479E-3</v>
      </c>
      <c r="AU37">
        <f t="shared" si="155"/>
        <v>4.230585972285727E-3</v>
      </c>
      <c r="AV37">
        <f t="shared" si="140"/>
        <v>3.7338112051521306E-3</v>
      </c>
      <c r="AW37">
        <f t="shared" si="141"/>
        <v>5.2215440272864854E-4</v>
      </c>
    </row>
    <row r="38" spans="1:49" x14ac:dyDescent="0.25">
      <c r="A38" s="2" t="s">
        <v>97</v>
      </c>
      <c r="B38">
        <f>SUM(B35:B37)</f>
        <v>1.8727398125755332E-2</v>
      </c>
      <c r="C38">
        <f t="shared" ref="C38:E38" si="156">SUM(C35:C37)</f>
        <v>1.8507499106052892E-2</v>
      </c>
      <c r="D38">
        <f t="shared" si="156"/>
        <v>1.8608931468449282E-2</v>
      </c>
      <c r="E38">
        <f t="shared" si="156"/>
        <v>1.8870224359480957E-2</v>
      </c>
      <c r="F38">
        <f t="shared" si="0"/>
        <v>1.8678513264934617E-2</v>
      </c>
      <c r="G38">
        <f t="shared" si="22"/>
        <v>1.5623736464086388E-4</v>
      </c>
      <c r="I38">
        <f>SUM(I35:I37)</f>
        <v>1.8634477244537834E-2</v>
      </c>
      <c r="J38">
        <f t="shared" ref="J38" si="157">SUM(J35:J37)</f>
        <v>1.8094235848993858E-2</v>
      </c>
      <c r="K38">
        <f t="shared" ref="K38" si="158">SUM(K35:K37)</f>
        <v>1.8451640791887349E-2</v>
      </c>
      <c r="L38">
        <f t="shared" ref="L38" si="159">SUM(L35:L37)</f>
        <v>1.8615809710981208E-2</v>
      </c>
      <c r="M38">
        <f t="shared" si="125"/>
        <v>1.8449040899100065E-2</v>
      </c>
      <c r="N38">
        <f t="shared" si="126"/>
        <v>2.503942610157944E-4</v>
      </c>
      <c r="P38">
        <f>SUM(P35:P37)</f>
        <v>1.8758135600483027E-2</v>
      </c>
      <c r="Q38">
        <f t="shared" ref="Q38" si="160">SUM(Q35:Q37)</f>
        <v>1.9122845159479623E-2</v>
      </c>
      <c r="R38">
        <f t="shared" ref="R38" si="161">SUM(R35:R37)</f>
        <v>1.8691213289923358E-2</v>
      </c>
      <c r="S38">
        <f t="shared" ref="S38" si="162">SUM(S35:S37)</f>
        <v>1.9331563584211606E-2</v>
      </c>
      <c r="T38">
        <f t="shared" si="128"/>
        <v>1.8975939408524403E-2</v>
      </c>
      <c r="U38">
        <f t="shared" si="129"/>
        <v>3.0362109907353324E-4</v>
      </c>
      <c r="W38">
        <f>SUM(W35:W37)</f>
        <v>2.0854097781433965E-2</v>
      </c>
      <c r="X38">
        <f t="shared" ref="X38" si="163">SUM(X35:X37)</f>
        <v>2.113421463031942E-2</v>
      </c>
      <c r="Y38">
        <f t="shared" ref="Y38" si="164">SUM(Y35:Y37)</f>
        <v>1.9843774860669211E-2</v>
      </c>
      <c r="Z38">
        <f t="shared" ref="Z38" si="165">SUM(Z35:Z37)</f>
        <v>2.0848987491960493E-2</v>
      </c>
      <c r="AA38">
        <f t="shared" si="131"/>
        <v>2.0670268691095769E-2</v>
      </c>
      <c r="AB38">
        <f t="shared" si="132"/>
        <v>5.6688371249971332E-4</v>
      </c>
      <c r="AD38">
        <f>SUM(AD35:AD37)</f>
        <v>1.9351236597664013E-2</v>
      </c>
      <c r="AE38">
        <f t="shared" ref="AE38" si="166">SUM(AE35:AE37)</f>
        <v>1.910713598059614E-2</v>
      </c>
      <c r="AF38">
        <f t="shared" ref="AF38" si="167">SUM(AF35:AF37)</f>
        <v>1.9139664653657778E-2</v>
      </c>
      <c r="AG38">
        <f t="shared" ref="AG38" si="168">SUM(AG35:AG37)</f>
        <v>1.8383707194447936E-2</v>
      </c>
      <c r="AH38">
        <f t="shared" si="134"/>
        <v>1.8995436106591469E-2</v>
      </c>
      <c r="AI38">
        <f t="shared" si="135"/>
        <v>4.2193403396000636E-4</v>
      </c>
      <c r="AK38">
        <f>SUM(AK35:AK37)</f>
        <v>1.9910412807737241E-2</v>
      </c>
      <c r="AL38">
        <f t="shared" ref="AL38" si="169">SUM(AL35:AL37)</f>
        <v>1.9645476241731991E-2</v>
      </c>
      <c r="AM38">
        <f t="shared" ref="AM38" si="170">SUM(AM35:AM37)</f>
        <v>1.9607586342877244E-2</v>
      </c>
      <c r="AN38">
        <f>SUM(AN35:AN37)</f>
        <v>2.0055631585201125E-2</v>
      </c>
      <c r="AO38">
        <f t="shared" si="137"/>
        <v>1.9804776744386899E-2</v>
      </c>
      <c r="AP38">
        <f t="shared" si="138"/>
        <v>2.1474623289961984E-4</v>
      </c>
      <c r="AR38">
        <f>SUM(AR35:AR37)</f>
        <v>2.0689647997558191E-2</v>
      </c>
      <c r="AS38">
        <f t="shared" ref="AS38" si="171">SUM(AS35:AS37)</f>
        <v>2.061596970475426E-2</v>
      </c>
      <c r="AT38">
        <f t="shared" ref="AT38" si="172">SUM(AT35:AT37)</f>
        <v>2.0123351870680178E-2</v>
      </c>
      <c r="AU38">
        <f t="shared" ref="AU38" si="173">SUM(AU35:AU37)</f>
        <v>2.0058413568347928E-2</v>
      </c>
      <c r="AV38">
        <f t="shared" si="140"/>
        <v>2.0371845785335137E-2</v>
      </c>
      <c r="AW38">
        <f t="shared" si="141"/>
        <v>3.2689637215917205E-4</v>
      </c>
    </row>
    <row r="40" spans="1:49" x14ac:dyDescent="0.25">
      <c r="A40" s="2" t="s">
        <v>99</v>
      </c>
      <c r="B40">
        <f>(B35/B38)*100</f>
        <v>49.983598692585268</v>
      </c>
      <c r="C40">
        <f t="shared" ref="C40:E40" si="174">(C35/C38)*100</f>
        <v>48.278001636499361</v>
      </c>
      <c r="D40">
        <f t="shared" si="174"/>
        <v>49.110410509689473</v>
      </c>
      <c r="E40">
        <f t="shared" si="174"/>
        <v>51.777872074179953</v>
      </c>
      <c r="F40">
        <f t="shared" si="0"/>
        <v>49.78747072823851</v>
      </c>
      <c r="G40">
        <f t="shared" si="22"/>
        <v>1.4985627753263893</v>
      </c>
      <c r="I40">
        <f>(I35/I38)*100</f>
        <v>42.804399256854566</v>
      </c>
      <c r="J40">
        <f t="shared" ref="J40:L40" si="175">(J35/J38)*100</f>
        <v>37.147165910917764</v>
      </c>
      <c r="K40">
        <f t="shared" si="175"/>
        <v>41.566486559195518</v>
      </c>
      <c r="L40">
        <f t="shared" si="175"/>
        <v>45.69808824747367</v>
      </c>
      <c r="M40">
        <f t="shared" ref="M40:M43" si="176">AVERAGE(I40:L40)</f>
        <v>41.804034993610379</v>
      </c>
      <c r="N40">
        <f t="shared" ref="N40:N42" si="177">_xlfn.STDEV.S(I40:L40)</f>
        <v>3.5546794658651799</v>
      </c>
      <c r="P40">
        <f>(P35/P38)*100</f>
        <v>44.49076723198106</v>
      </c>
      <c r="Q40">
        <f t="shared" ref="Q40:S40" si="178">(Q35/Q38)*100</f>
        <v>47.422116231083784</v>
      </c>
      <c r="R40">
        <f t="shared" si="178"/>
        <v>43.741154829560536</v>
      </c>
      <c r="S40">
        <f t="shared" si="178"/>
        <v>50.665931054033678</v>
      </c>
      <c r="T40">
        <f t="shared" ref="T40:T43" si="179">AVERAGE(P40:S40)</f>
        <v>46.579992336664766</v>
      </c>
      <c r="U40">
        <f t="shared" ref="U40:U42" si="180">_xlfn.STDEV.S(P40:S40)</f>
        <v>3.1531956163775696</v>
      </c>
      <c r="W40">
        <f>(W35/W38)*100</f>
        <v>44.849684212565244</v>
      </c>
      <c r="X40">
        <f t="shared" ref="X40:Z40" si="181">(X35/X38)*100</f>
        <v>44.894569465229488</v>
      </c>
      <c r="Y40">
        <f t="shared" si="181"/>
        <v>37.356213429287649</v>
      </c>
      <c r="Z40">
        <f t="shared" si="181"/>
        <v>41.218788534535427</v>
      </c>
      <c r="AA40">
        <f t="shared" ref="AA40:AA43" si="182">AVERAGE(W40:Z40)</f>
        <v>42.079813910404454</v>
      </c>
      <c r="AB40">
        <f t="shared" ref="AB40:AB42" si="183">_xlfn.STDEV.S(W40:Z40)</f>
        <v>3.5892801751562016</v>
      </c>
      <c r="AD40">
        <f>(AD35/AD38)*100</f>
        <v>37.459734301252965</v>
      </c>
      <c r="AE40">
        <f t="shared" ref="AE40:AG40" si="184">(AE35/AE38)*100</f>
        <v>32.747030220599491</v>
      </c>
      <c r="AF40">
        <f t="shared" si="184"/>
        <v>33.264698063500241</v>
      </c>
      <c r="AG40">
        <f t="shared" si="184"/>
        <v>32.409095217531558</v>
      </c>
      <c r="AH40">
        <f t="shared" ref="AH40:AH43" si="185">AVERAGE(AD40:AG40)</f>
        <v>33.970139450721064</v>
      </c>
      <c r="AI40">
        <f t="shared" ref="AI40:AI42" si="186">_xlfn.STDEV.S(AD40:AG40)</f>
        <v>2.3528546532843602</v>
      </c>
      <c r="AK40">
        <f>(AK35/AK38)*100</f>
        <v>38.05807043989018</v>
      </c>
      <c r="AL40">
        <f t="shared" ref="AL40:AM40" si="187">(AL35/AL38)*100</f>
        <v>35.985871667936145</v>
      </c>
      <c r="AM40">
        <f t="shared" si="187"/>
        <v>37.525765136589179</v>
      </c>
      <c r="AN40">
        <f>(AN35/AN38)*100</f>
        <v>40.529086336626321</v>
      </c>
      <c r="AO40">
        <f t="shared" ref="AO40:AO43" si="188">AVERAGE(AK40:AN40)</f>
        <v>38.024698395260458</v>
      </c>
      <c r="AP40">
        <f t="shared" ref="AP40:AP42" si="189">_xlfn.STDEV.S(AK40:AN40)</f>
        <v>1.8866921206953564</v>
      </c>
      <c r="AR40">
        <f>(AR35/AR38)*100</f>
        <v>31.812141015950012</v>
      </c>
      <c r="AS40">
        <f t="shared" ref="AS40:AU40" si="190">(AS35/AS38)*100</f>
        <v>31.308617131586907</v>
      </c>
      <c r="AT40">
        <f t="shared" si="190"/>
        <v>29.287017812339549</v>
      </c>
      <c r="AU40">
        <f t="shared" si="190"/>
        <v>27.707163004871671</v>
      </c>
      <c r="AV40">
        <f t="shared" ref="AV40:AV43" si="191">AVERAGE(AR40:AU40)</f>
        <v>30.028734741187034</v>
      </c>
      <c r="AW40">
        <f t="shared" ref="AW40:AW42" si="192">_xlfn.STDEV.S(AR40:AU40)</f>
        <v>1.8937155896558604</v>
      </c>
    </row>
    <row r="41" spans="1:49" x14ac:dyDescent="0.25">
      <c r="A41" s="2" t="s">
        <v>100</v>
      </c>
      <c r="B41">
        <f>(B36/B38)*100</f>
        <v>15.03535782714534</v>
      </c>
      <c r="C41">
        <f t="shared" ref="C41:E41" si="193">(C36/C38)*100</f>
        <v>14.447602688282357</v>
      </c>
      <c r="D41">
        <f t="shared" si="193"/>
        <v>14.678394889269878</v>
      </c>
      <c r="E41">
        <f t="shared" si="193"/>
        <v>14.677929530222167</v>
      </c>
      <c r="F41">
        <f t="shared" si="0"/>
        <v>14.709821233729935</v>
      </c>
      <c r="G41">
        <f t="shared" si="22"/>
        <v>0.24271886007470983</v>
      </c>
      <c r="I41">
        <f>(I36/I38)*100</f>
        <v>21.4719223684186</v>
      </c>
      <c r="J41">
        <f t="shared" ref="J41:L41" si="194">(J36/J38)*100</f>
        <v>21.383411049533731</v>
      </c>
      <c r="K41">
        <f t="shared" si="194"/>
        <v>20.781185865615189</v>
      </c>
      <c r="L41">
        <f t="shared" si="194"/>
        <v>18.280369226346103</v>
      </c>
      <c r="M41">
        <f t="shared" si="176"/>
        <v>20.479222127478408</v>
      </c>
      <c r="N41">
        <f t="shared" si="177"/>
        <v>1.4976812695071642</v>
      </c>
      <c r="P41">
        <f>(P36/P38)*100</f>
        <v>21.03930337570629</v>
      </c>
      <c r="Q41">
        <f t="shared" ref="Q41:S41" si="195">(Q36/Q38)*100</f>
        <v>21.776388620505088</v>
      </c>
      <c r="R41">
        <f t="shared" si="195"/>
        <v>21.107011575342039</v>
      </c>
      <c r="S41">
        <f t="shared" si="195"/>
        <v>20.514729564984073</v>
      </c>
      <c r="T41">
        <f t="shared" si="179"/>
        <v>21.109358284134373</v>
      </c>
      <c r="U41">
        <f t="shared" si="180"/>
        <v>0.51750232866277324</v>
      </c>
      <c r="W41">
        <f>(W36/W38)*100</f>
        <v>40.52567406409019</v>
      </c>
      <c r="X41">
        <f t="shared" ref="X41:Z41" si="196">(X36/X38)*100</f>
        <v>42.834765989284051</v>
      </c>
      <c r="Y41">
        <f t="shared" si="196"/>
        <v>39.225733622383537</v>
      </c>
      <c r="Z41">
        <f t="shared" si="196"/>
        <v>44.236509806609178</v>
      </c>
      <c r="AA41">
        <f t="shared" si="182"/>
        <v>41.705670870591739</v>
      </c>
      <c r="AB41">
        <f t="shared" si="183"/>
        <v>2.2525898225169634</v>
      </c>
      <c r="AD41">
        <f>(AD36/AD38)*100</f>
        <v>34.365021131523122</v>
      </c>
      <c r="AE41">
        <f t="shared" ref="AE41:AG41" si="197">(AE36/AE38)*100</f>
        <v>36.791288452843538</v>
      </c>
      <c r="AF41">
        <f t="shared" si="197"/>
        <v>36.585666928026669</v>
      </c>
      <c r="AG41">
        <f t="shared" si="197"/>
        <v>29.507824254443214</v>
      </c>
      <c r="AH41">
        <f t="shared" si="185"/>
        <v>34.312450191709132</v>
      </c>
      <c r="AI41">
        <f t="shared" si="186"/>
        <v>3.3862145805160924</v>
      </c>
      <c r="AK41">
        <f>(AK36/AK38)*100</f>
        <v>39.125088947333651</v>
      </c>
      <c r="AL41">
        <f t="shared" ref="AL41:AM41" si="198">(AL36/AL38)*100</f>
        <v>38.757496622420291</v>
      </c>
      <c r="AM41">
        <f t="shared" si="198"/>
        <v>36.800674115024542</v>
      </c>
      <c r="AN41">
        <f>(AN36/AN38)*100</f>
        <v>37.91783329990529</v>
      </c>
      <c r="AO41">
        <f t="shared" si="188"/>
        <v>38.15027324617094</v>
      </c>
      <c r="AP41">
        <f t="shared" si="189"/>
        <v>1.0318966394150306</v>
      </c>
      <c r="AR41">
        <f>(AR36/AR38)*100</f>
        <v>52.594100044069293</v>
      </c>
      <c r="AS41">
        <f t="shared" ref="AS41:AU41" si="199">(AS36/AS38)*100</f>
        <v>52.474566692650136</v>
      </c>
      <c r="AT41">
        <f t="shared" si="199"/>
        <v>50.164163428460959</v>
      </c>
      <c r="AU41">
        <f t="shared" si="199"/>
        <v>51.201508122731518</v>
      </c>
      <c r="AV41">
        <f t="shared" si="191"/>
        <v>51.608584571977978</v>
      </c>
      <c r="AW41">
        <f t="shared" si="192"/>
        <v>1.150830056151549</v>
      </c>
    </row>
    <row r="42" spans="1:49" x14ac:dyDescent="0.25">
      <c r="A42" s="2" t="s">
        <v>101</v>
      </c>
      <c r="B42">
        <f>(B37/B38)*100</f>
        <v>34.981043480269392</v>
      </c>
      <c r="C42">
        <f t="shared" ref="C42:E42" si="200">(C37/C38)*100</f>
        <v>37.27439567521828</v>
      </c>
      <c r="D42">
        <f t="shared" si="200"/>
        <v>36.21119460104066</v>
      </c>
      <c r="E42">
        <f t="shared" si="200"/>
        <v>33.54419839559786</v>
      </c>
      <c r="F42">
        <f t="shared" si="0"/>
        <v>35.502708038031543</v>
      </c>
      <c r="G42">
        <f t="shared" si="22"/>
        <v>1.6071428295846106</v>
      </c>
      <c r="I42">
        <f>(I37/I38)*100</f>
        <v>35.723678374726838</v>
      </c>
      <c r="J42">
        <f t="shared" ref="J42:L42" si="201">(J37/J38)*100</f>
        <v>41.469423039548516</v>
      </c>
      <c r="K42">
        <f t="shared" si="201"/>
        <v>37.65232757518929</v>
      </c>
      <c r="L42">
        <f t="shared" si="201"/>
        <v>36.02154252618022</v>
      </c>
      <c r="M42">
        <f t="shared" si="176"/>
        <v>37.716742878911219</v>
      </c>
      <c r="N42">
        <f t="shared" si="177"/>
        <v>2.6415127025458598</v>
      </c>
      <c r="P42">
        <f>(P37/P38)*100</f>
        <v>34.46992939231265</v>
      </c>
      <c r="Q42">
        <f t="shared" ref="Q42:S42" si="202">(Q37/Q38)*100</f>
        <v>30.801495148411128</v>
      </c>
      <c r="R42">
        <f t="shared" si="202"/>
        <v>35.151833595097429</v>
      </c>
      <c r="S42">
        <f t="shared" si="202"/>
        <v>28.819339380982257</v>
      </c>
      <c r="T42">
        <f t="shared" si="179"/>
        <v>32.310649379200868</v>
      </c>
      <c r="U42">
        <f t="shared" si="180"/>
        <v>3.0111797200685086</v>
      </c>
      <c r="W42">
        <f>(W37/W38)*100</f>
        <v>14.624641723344572</v>
      </c>
      <c r="X42">
        <f t="shared" ref="X42:Z42" si="203">(X37/X38)*100</f>
        <v>12.270664545486456</v>
      </c>
      <c r="Y42">
        <f t="shared" si="203"/>
        <v>23.418052948328814</v>
      </c>
      <c r="Z42">
        <f t="shared" si="203"/>
        <v>14.544701658855397</v>
      </c>
      <c r="AA42">
        <f t="shared" si="182"/>
        <v>16.214515219003811</v>
      </c>
      <c r="AB42">
        <f t="shared" si="183"/>
        <v>4.9247974242827874</v>
      </c>
      <c r="AD42">
        <f>(AD37/AD38)*100</f>
        <v>28.175244567223917</v>
      </c>
      <c r="AE42">
        <f t="shared" ref="AE42:AG42" si="204">(AE37/AE38)*100</f>
        <v>30.461681326556967</v>
      </c>
      <c r="AF42">
        <f t="shared" si="204"/>
        <v>30.149635008473091</v>
      </c>
      <c r="AG42">
        <f t="shared" si="204"/>
        <v>38.083080528025221</v>
      </c>
      <c r="AH42">
        <f t="shared" si="185"/>
        <v>31.717410357569797</v>
      </c>
      <c r="AI42">
        <f t="shared" si="186"/>
        <v>4.3628534298051243</v>
      </c>
      <c r="AK42">
        <f>(AK37/AK38)*100</f>
        <v>22.816840612776172</v>
      </c>
      <c r="AL42">
        <f t="shared" ref="AL42:AM42" si="205">(AL37/AL38)*100</f>
        <v>25.256631709643568</v>
      </c>
      <c r="AM42">
        <f t="shared" si="205"/>
        <v>25.673560748386276</v>
      </c>
      <c r="AN42">
        <f>(AN37/AN38)*100</f>
        <v>21.553080363468382</v>
      </c>
      <c r="AO42">
        <f t="shared" si="188"/>
        <v>23.825028358568598</v>
      </c>
      <c r="AP42">
        <f t="shared" si="189"/>
        <v>1.9701734588795341</v>
      </c>
      <c r="AR42">
        <f>(AR37/AR38)*100</f>
        <v>15.593758939980681</v>
      </c>
      <c r="AS42">
        <f t="shared" ref="AS42:AU42" si="206">(AS37/AS38)*100</f>
        <v>16.216816175762975</v>
      </c>
      <c r="AT42">
        <f t="shared" si="206"/>
        <v>20.548818759199481</v>
      </c>
      <c r="AU42">
        <f t="shared" si="206"/>
        <v>21.091328872396815</v>
      </c>
      <c r="AV42">
        <f t="shared" si="191"/>
        <v>18.362680686834988</v>
      </c>
      <c r="AW42">
        <f t="shared" si="192"/>
        <v>2.8575270621111404</v>
      </c>
    </row>
    <row r="43" spans="1:49" x14ac:dyDescent="0.25">
      <c r="A43" s="2" t="s">
        <v>98</v>
      </c>
      <c r="B43">
        <f>SUM(B40:B42)</f>
        <v>100</v>
      </c>
      <c r="C43">
        <f t="shared" ref="C43:E43" si="207">SUM(C40:C42)</f>
        <v>100</v>
      </c>
      <c r="D43">
        <f t="shared" si="207"/>
        <v>100.00000000000001</v>
      </c>
      <c r="E43">
        <f t="shared" si="207"/>
        <v>99.999999999999986</v>
      </c>
      <c r="F43">
        <f t="shared" si="0"/>
        <v>100</v>
      </c>
      <c r="G43">
        <f>_xlfn.STDEV.S(B43:E43)</f>
        <v>1.160311428702309E-14</v>
      </c>
      <c r="I43">
        <f>SUM(I40:I42)</f>
        <v>100</v>
      </c>
      <c r="J43">
        <f t="shared" ref="J43" si="208">SUM(J40:J42)</f>
        <v>100.00000000000001</v>
      </c>
      <c r="K43">
        <f t="shared" ref="K43" si="209">SUM(K40:K42)</f>
        <v>100</v>
      </c>
      <c r="L43">
        <f t="shared" ref="L43" si="210">SUM(L40:L42)</f>
        <v>100</v>
      </c>
      <c r="M43">
        <f t="shared" si="176"/>
        <v>100</v>
      </c>
      <c r="N43">
        <f>_xlfn.STDEV.S(I43:L43)</f>
        <v>8.2046407952365389E-15</v>
      </c>
      <c r="P43">
        <f>SUM(P40:P42)</f>
        <v>100</v>
      </c>
      <c r="Q43">
        <f t="shared" ref="Q43" si="211">SUM(Q40:Q42)</f>
        <v>100</v>
      </c>
      <c r="R43">
        <f t="shared" ref="R43" si="212">SUM(R40:R42)</f>
        <v>100</v>
      </c>
      <c r="S43">
        <f t="shared" ref="S43" si="213">SUM(S40:S42)</f>
        <v>100</v>
      </c>
      <c r="T43">
        <f t="shared" si="179"/>
        <v>100</v>
      </c>
      <c r="U43">
        <f>_xlfn.STDEV.S(P43:S43)</f>
        <v>0</v>
      </c>
      <c r="W43">
        <f>SUM(W40:W42)</f>
        <v>100</v>
      </c>
      <c r="X43">
        <f t="shared" ref="X43" si="214">SUM(X40:X42)</f>
        <v>100</v>
      </c>
      <c r="Y43">
        <f t="shared" ref="Y43" si="215">SUM(Y40:Y42)</f>
        <v>100</v>
      </c>
      <c r="Z43">
        <f t="shared" ref="Z43" si="216">SUM(Z40:Z42)</f>
        <v>100.00000000000001</v>
      </c>
      <c r="AA43">
        <f t="shared" si="182"/>
        <v>100</v>
      </c>
      <c r="AB43">
        <f>_xlfn.STDEV.S(W43:Z43)</f>
        <v>8.2046407952365389E-15</v>
      </c>
      <c r="AD43">
        <f>SUM(AD40:AD42)</f>
        <v>100</v>
      </c>
      <c r="AE43">
        <f t="shared" ref="AE43" si="217">SUM(AE40:AE42)</f>
        <v>100</v>
      </c>
      <c r="AF43">
        <f t="shared" ref="AF43" si="218">SUM(AF40:AF42)</f>
        <v>100</v>
      </c>
      <c r="AG43">
        <f t="shared" ref="AG43" si="219">SUM(AG40:AG42)</f>
        <v>100</v>
      </c>
      <c r="AH43">
        <f t="shared" si="185"/>
        <v>100</v>
      </c>
      <c r="AI43">
        <f>_xlfn.STDEV.S(AD43:AG43)</f>
        <v>0</v>
      </c>
      <c r="AK43">
        <f>SUM(AK40:AK42)</f>
        <v>100.00000000000001</v>
      </c>
      <c r="AL43">
        <f t="shared" ref="AL43" si="220">SUM(AL40:AL42)</f>
        <v>100.00000000000001</v>
      </c>
      <c r="AM43">
        <f t="shared" ref="AM43" si="221">SUM(AM40:AM42)</f>
        <v>100</v>
      </c>
      <c r="AN43">
        <f t="shared" ref="AN43" si="222">SUM(AN40:AN42)</f>
        <v>100</v>
      </c>
      <c r="AO43">
        <f t="shared" si="188"/>
        <v>100</v>
      </c>
      <c r="AP43">
        <f>_xlfn.STDEV.S(AK43:AN43)</f>
        <v>1.160311428702309E-14</v>
      </c>
      <c r="AR43">
        <f>SUM(AR40:AR42)</f>
        <v>100</v>
      </c>
      <c r="AS43">
        <f t="shared" ref="AS43" si="223">SUM(AS40:AS42)</f>
        <v>100.00000000000001</v>
      </c>
      <c r="AT43">
        <f t="shared" ref="AT43" si="224">SUM(AT40:AT42)</f>
        <v>99.999999999999986</v>
      </c>
      <c r="AU43">
        <f t="shared" ref="AU43" si="225">SUM(AU40:AU42)</f>
        <v>100</v>
      </c>
      <c r="AV43">
        <f t="shared" si="191"/>
        <v>100</v>
      </c>
      <c r="AW43">
        <f>_xlfn.STDEV.S(AR43:AU43)</f>
        <v>1.160311428702309E-14</v>
      </c>
    </row>
  </sheetData>
  <mergeCells count="8">
    <mergeCell ref="AK2:AP2"/>
    <mergeCell ref="AR2:AW2"/>
    <mergeCell ref="A1:AW1"/>
    <mergeCell ref="B2:G2"/>
    <mergeCell ref="I2:N2"/>
    <mergeCell ref="P2:U2"/>
    <mergeCell ref="W2:AB2"/>
    <mergeCell ref="AD2:AI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B2" sqref="B2:D11"/>
    </sheetView>
  </sheetViews>
  <sheetFormatPr defaultColWidth="11.42578125" defaultRowHeight="15" x14ac:dyDescent="0.25"/>
  <cols>
    <col min="1" max="1" width="15.140625" bestFit="1" customWidth="1"/>
    <col min="2" max="2" width="14.28515625" bestFit="1" customWidth="1"/>
    <col min="3" max="3" width="13.57031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68</v>
      </c>
      <c r="D2" t="s">
        <v>20</v>
      </c>
    </row>
    <row r="3" spans="1:4" x14ac:dyDescent="0.25">
      <c r="A3" t="s">
        <v>17</v>
      </c>
      <c r="B3" t="s">
        <v>25</v>
      </c>
      <c r="C3" t="s">
        <v>69</v>
      </c>
      <c r="D3" t="s">
        <v>20</v>
      </c>
    </row>
    <row r="4" spans="1:4" x14ac:dyDescent="0.25">
      <c r="A4" t="s">
        <v>18</v>
      </c>
      <c r="B4" t="s">
        <v>34</v>
      </c>
      <c r="C4" t="s">
        <v>70</v>
      </c>
      <c r="D4" t="s">
        <v>20</v>
      </c>
    </row>
    <row r="5" spans="1:4" x14ac:dyDescent="0.25">
      <c r="A5" t="s">
        <v>19</v>
      </c>
      <c r="B5" t="s">
        <v>35</v>
      </c>
      <c r="C5" t="s">
        <v>71</v>
      </c>
      <c r="D5" t="s">
        <v>20</v>
      </c>
    </row>
    <row r="6" spans="1:4" x14ac:dyDescent="0.25">
      <c r="A6" t="s">
        <v>37</v>
      </c>
      <c r="D6" t="s">
        <v>88</v>
      </c>
    </row>
    <row r="7" spans="1:4" x14ac:dyDescent="0.25">
      <c r="A7" t="s">
        <v>38</v>
      </c>
      <c r="D7" t="s">
        <v>89</v>
      </c>
    </row>
    <row r="8" spans="1:4" x14ac:dyDescent="0.25">
      <c r="A8" t="s">
        <v>39</v>
      </c>
      <c r="D8" t="s">
        <v>90</v>
      </c>
    </row>
    <row r="9" spans="1:4" x14ac:dyDescent="0.25">
      <c r="A9" s="10" t="s">
        <v>124</v>
      </c>
      <c r="C9" t="s">
        <v>117</v>
      </c>
    </row>
    <row r="10" spans="1:4" x14ac:dyDescent="0.25">
      <c r="A10" s="10" t="s">
        <v>125</v>
      </c>
      <c r="C10" t="s">
        <v>118</v>
      </c>
    </row>
    <row r="11" spans="1:4" x14ac:dyDescent="0.25">
      <c r="A11" s="10" t="s">
        <v>126</v>
      </c>
      <c r="C11" t="s">
        <v>119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>
        <v>285</v>
      </c>
      <c r="B14">
        <v>1.163</v>
      </c>
      <c r="C14">
        <v>94.84</v>
      </c>
      <c r="D14">
        <v>65.459999999999994</v>
      </c>
    </row>
    <row r="15" spans="1:4" x14ac:dyDescent="0.25">
      <c r="A15">
        <v>286.45</v>
      </c>
      <c r="B15">
        <v>1.163</v>
      </c>
      <c r="C15">
        <v>31.42</v>
      </c>
      <c r="D15">
        <v>21.69</v>
      </c>
    </row>
    <row r="16" spans="1:4" x14ac:dyDescent="0.25">
      <c r="A16">
        <v>287.88</v>
      </c>
      <c r="B16">
        <v>1.163</v>
      </c>
      <c r="C16">
        <v>12.06</v>
      </c>
      <c r="D16">
        <v>8.32</v>
      </c>
    </row>
    <row r="17" spans="1:4" x14ac:dyDescent="0.25">
      <c r="A17">
        <v>288.95999999999998</v>
      </c>
      <c r="B17">
        <v>1.163</v>
      </c>
      <c r="C17">
        <v>6.55</v>
      </c>
      <c r="D17">
        <v>4.5199999999999996</v>
      </c>
    </row>
    <row r="18" spans="1:4" x14ac:dyDescent="0.25">
      <c r="A18" s="22" t="s">
        <v>3</v>
      </c>
      <c r="B18" s="22"/>
      <c r="C18" s="22"/>
      <c r="D18" s="22"/>
    </row>
    <row r="19" spans="1:4" x14ac:dyDescent="0.25">
      <c r="A19">
        <v>400.01</v>
      </c>
      <c r="B19">
        <v>1.4059999999999999</v>
      </c>
      <c r="C19">
        <v>14.7</v>
      </c>
      <c r="D19">
        <v>83.62</v>
      </c>
    </row>
    <row r="20" spans="1:4" x14ac:dyDescent="0.25">
      <c r="A20">
        <v>401.72</v>
      </c>
      <c r="B20">
        <v>1.4059999999999999</v>
      </c>
      <c r="C20">
        <v>2.88</v>
      </c>
      <c r="D20">
        <v>16.38</v>
      </c>
    </row>
    <row r="21" spans="1:4" x14ac:dyDescent="0.25">
      <c r="A21" s="22" t="s">
        <v>4</v>
      </c>
      <c r="B21" s="22"/>
      <c r="C21" s="22"/>
      <c r="D21" s="22"/>
    </row>
    <row r="22" spans="1:4" x14ac:dyDescent="0.25">
      <c r="A22">
        <v>532.86</v>
      </c>
      <c r="B22">
        <v>1.778</v>
      </c>
      <c r="C22">
        <v>60.84</v>
      </c>
      <c r="D22">
        <v>60.44</v>
      </c>
    </row>
    <row r="23" spans="1:4" x14ac:dyDescent="0.25">
      <c r="A23">
        <v>531.4</v>
      </c>
      <c r="B23">
        <v>1.778</v>
      </c>
      <c r="C23">
        <v>39.83</v>
      </c>
      <c r="D23">
        <v>39.56</v>
      </c>
    </row>
    <row r="24" spans="1:4" x14ac:dyDescent="0.25">
      <c r="A24" s="22" t="s">
        <v>5</v>
      </c>
      <c r="B24" s="22"/>
      <c r="C24" s="22"/>
      <c r="D24" s="22"/>
    </row>
    <row r="25" spans="1:4" x14ac:dyDescent="0.25">
      <c r="A25">
        <v>133.74</v>
      </c>
      <c r="B25">
        <v>1.782</v>
      </c>
      <c r="C25">
        <v>6.06</v>
      </c>
      <c r="D25">
        <v>100</v>
      </c>
    </row>
  </sheetData>
  <mergeCells count="4">
    <mergeCell ref="A13:D13"/>
    <mergeCell ref="A18:D18"/>
    <mergeCell ref="A21:D21"/>
    <mergeCell ref="A24:D2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14" sqref="A14:D18"/>
    </sheetView>
  </sheetViews>
  <sheetFormatPr defaultColWidth="11.42578125" defaultRowHeight="15" x14ac:dyDescent="0.25"/>
  <cols>
    <col min="1" max="1" width="13.140625" bestFit="1" customWidth="1"/>
    <col min="2" max="2" width="12.7109375" bestFit="1" customWidth="1"/>
    <col min="3" max="3" width="12.1406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72</v>
      </c>
      <c r="D2" t="s">
        <v>20</v>
      </c>
    </row>
    <row r="3" spans="1:4" x14ac:dyDescent="0.25">
      <c r="A3" t="s">
        <v>17</v>
      </c>
      <c r="B3" t="s">
        <v>36</v>
      </c>
      <c r="C3" t="s">
        <v>73</v>
      </c>
      <c r="D3" t="s">
        <v>20</v>
      </c>
    </row>
    <row r="4" spans="1:4" x14ac:dyDescent="0.25">
      <c r="A4" t="s">
        <v>18</v>
      </c>
      <c r="B4" t="s">
        <v>30</v>
      </c>
      <c r="C4" t="s">
        <v>74</v>
      </c>
      <c r="D4" t="s">
        <v>20</v>
      </c>
    </row>
    <row r="5" spans="1:4" x14ac:dyDescent="0.25">
      <c r="A5" t="s">
        <v>19</v>
      </c>
      <c r="B5" t="s">
        <v>27</v>
      </c>
      <c r="C5" t="s">
        <v>75</v>
      </c>
      <c r="D5" t="s">
        <v>20</v>
      </c>
    </row>
    <row r="6" spans="1:4" x14ac:dyDescent="0.25">
      <c r="A6" t="s">
        <v>37</v>
      </c>
      <c r="D6" t="s">
        <v>91</v>
      </c>
    </row>
    <row r="7" spans="1:4" x14ac:dyDescent="0.25">
      <c r="A7" t="s">
        <v>38</v>
      </c>
      <c r="D7" t="s">
        <v>92</v>
      </c>
    </row>
    <row r="8" spans="1:4" x14ac:dyDescent="0.25">
      <c r="A8" t="s">
        <v>39</v>
      </c>
      <c r="D8" t="s">
        <v>93</v>
      </c>
    </row>
    <row r="9" spans="1:4" x14ac:dyDescent="0.25">
      <c r="A9" s="10" t="s">
        <v>124</v>
      </c>
      <c r="C9" t="s">
        <v>120</v>
      </c>
    </row>
    <row r="10" spans="1:4" x14ac:dyDescent="0.25">
      <c r="A10" s="10" t="s">
        <v>125</v>
      </c>
      <c r="C10" t="s">
        <v>121</v>
      </c>
    </row>
    <row r="11" spans="1:4" x14ac:dyDescent="0.25">
      <c r="A11" s="10" t="s">
        <v>126</v>
      </c>
      <c r="C11" t="s">
        <v>122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 s="11">
        <v>285</v>
      </c>
      <c r="B14" s="11">
        <v>1.1639999999999999</v>
      </c>
      <c r="C14" s="11">
        <v>57.77</v>
      </c>
      <c r="D14" s="11">
        <v>50.8</v>
      </c>
    </row>
    <row r="15" spans="1:4" x14ac:dyDescent="0.25">
      <c r="A15" s="11">
        <v>286.44</v>
      </c>
      <c r="B15" s="11">
        <v>1.1639999999999999</v>
      </c>
      <c r="C15" s="11">
        <v>36.630000000000003</v>
      </c>
      <c r="D15" s="11">
        <v>32.21</v>
      </c>
    </row>
    <row r="16" spans="1:4" x14ac:dyDescent="0.25">
      <c r="A16" s="11">
        <v>288.01</v>
      </c>
      <c r="B16" s="11">
        <v>1.1639999999999999</v>
      </c>
      <c r="C16" s="11">
        <v>13.56</v>
      </c>
      <c r="D16" s="11">
        <v>11.92</v>
      </c>
    </row>
    <row r="17" spans="1:4" x14ac:dyDescent="0.25">
      <c r="A17" s="11">
        <v>288.93</v>
      </c>
      <c r="B17" s="11">
        <v>1.1639999999999999</v>
      </c>
      <c r="C17" s="11">
        <v>2.86</v>
      </c>
      <c r="D17" s="11">
        <v>2.52</v>
      </c>
    </row>
    <row r="18" spans="1:4" x14ac:dyDescent="0.25">
      <c r="A18" s="11">
        <v>293.05</v>
      </c>
      <c r="B18" s="11">
        <v>1.1639999999999999</v>
      </c>
      <c r="C18" s="11">
        <v>2.9</v>
      </c>
      <c r="D18" s="11">
        <v>2.5499999999999998</v>
      </c>
    </row>
    <row r="19" spans="1:4" x14ac:dyDescent="0.25">
      <c r="A19" s="22" t="s">
        <v>3</v>
      </c>
      <c r="B19" s="22"/>
      <c r="C19" s="22"/>
      <c r="D19" s="22"/>
    </row>
    <row r="20" spans="1:4" x14ac:dyDescent="0.25">
      <c r="A20">
        <v>399.99</v>
      </c>
      <c r="B20">
        <v>1.399</v>
      </c>
      <c r="C20">
        <v>16.010000000000002</v>
      </c>
      <c r="D20">
        <v>85.47</v>
      </c>
    </row>
    <row r="21" spans="1:4" x14ac:dyDescent="0.25">
      <c r="A21">
        <v>401.92</v>
      </c>
      <c r="B21">
        <v>1.399</v>
      </c>
      <c r="C21">
        <v>2.72</v>
      </c>
      <c r="D21">
        <v>14.53</v>
      </c>
    </row>
    <row r="22" spans="1:4" x14ac:dyDescent="0.25">
      <c r="A22" s="22" t="s">
        <v>4</v>
      </c>
      <c r="B22" s="22"/>
      <c r="C22" s="22"/>
      <c r="D22" s="22"/>
    </row>
    <row r="23" spans="1:4" x14ac:dyDescent="0.25">
      <c r="A23">
        <v>532.80999999999995</v>
      </c>
      <c r="B23">
        <v>1.548</v>
      </c>
      <c r="C23">
        <v>61.11</v>
      </c>
      <c r="D23">
        <v>59.69</v>
      </c>
    </row>
    <row r="24" spans="1:4" x14ac:dyDescent="0.25">
      <c r="A24">
        <v>531.29</v>
      </c>
      <c r="B24">
        <v>1.548</v>
      </c>
      <c r="C24">
        <v>41.27</v>
      </c>
      <c r="D24">
        <v>40.31</v>
      </c>
    </row>
    <row r="25" spans="1:4" x14ac:dyDescent="0.25">
      <c r="A25" s="22" t="s">
        <v>5</v>
      </c>
      <c r="B25" s="22"/>
      <c r="C25" s="22"/>
      <c r="D25" s="22"/>
    </row>
    <row r="26" spans="1:4" x14ac:dyDescent="0.25">
      <c r="A26">
        <v>133.30000000000001</v>
      </c>
      <c r="B26">
        <v>1.0940000000000001</v>
      </c>
      <c r="C26">
        <v>3.48</v>
      </c>
      <c r="D26">
        <v>64.540000000000006</v>
      </c>
    </row>
    <row r="27" spans="1:4" x14ac:dyDescent="0.25">
      <c r="A27">
        <v>134.22999999999999</v>
      </c>
      <c r="B27">
        <v>1.0940000000000001</v>
      </c>
      <c r="C27">
        <v>1.91</v>
      </c>
      <c r="D27">
        <v>35.46</v>
      </c>
    </row>
  </sheetData>
  <mergeCells count="4">
    <mergeCell ref="A13:D13"/>
    <mergeCell ref="A19:D19"/>
    <mergeCell ref="A22:D22"/>
    <mergeCell ref="A25:D2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E14" sqref="E14"/>
    </sheetView>
  </sheetViews>
  <sheetFormatPr defaultColWidth="11.42578125" defaultRowHeight="15" x14ac:dyDescent="0.25"/>
  <cols>
    <col min="2" max="2" width="12.7109375" bestFit="1" customWidth="1"/>
    <col min="3" max="3" width="12.1406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60</v>
      </c>
      <c r="D2" t="s">
        <v>20</v>
      </c>
    </row>
    <row r="3" spans="1:4" x14ac:dyDescent="0.25">
      <c r="A3" t="s">
        <v>17</v>
      </c>
      <c r="B3" t="s">
        <v>29</v>
      </c>
      <c r="C3" t="s">
        <v>61</v>
      </c>
      <c r="D3" t="s">
        <v>20</v>
      </c>
    </row>
    <row r="4" spans="1:4" x14ac:dyDescent="0.25">
      <c r="A4" t="s">
        <v>18</v>
      </c>
      <c r="B4" t="s">
        <v>30</v>
      </c>
      <c r="C4" t="s">
        <v>62</v>
      </c>
      <c r="D4" t="s">
        <v>20</v>
      </c>
    </row>
    <row r="5" spans="1:4" x14ac:dyDescent="0.25">
      <c r="A5" t="s">
        <v>19</v>
      </c>
      <c r="B5" t="s">
        <v>31</v>
      </c>
      <c r="C5" t="s">
        <v>63</v>
      </c>
      <c r="D5" t="s">
        <v>20</v>
      </c>
    </row>
    <row r="6" spans="1:4" x14ac:dyDescent="0.25">
      <c r="A6" t="s">
        <v>37</v>
      </c>
      <c r="D6" t="s">
        <v>82</v>
      </c>
    </row>
    <row r="7" spans="1:4" x14ac:dyDescent="0.25">
      <c r="A7" t="s">
        <v>38</v>
      </c>
      <c r="D7" t="s">
        <v>83</v>
      </c>
    </row>
    <row r="8" spans="1:4" x14ac:dyDescent="0.25">
      <c r="A8" t="s">
        <v>39</v>
      </c>
      <c r="D8" t="s">
        <v>84</v>
      </c>
    </row>
    <row r="9" spans="1:4" x14ac:dyDescent="0.25">
      <c r="A9" s="10" t="s">
        <v>124</v>
      </c>
      <c r="C9" t="s">
        <v>111</v>
      </c>
    </row>
    <row r="10" spans="1:4" x14ac:dyDescent="0.25">
      <c r="A10" s="10" t="s">
        <v>125</v>
      </c>
      <c r="C10" t="s">
        <v>112</v>
      </c>
    </row>
    <row r="11" spans="1:4" x14ac:dyDescent="0.25">
      <c r="A11" s="10" t="s">
        <v>126</v>
      </c>
      <c r="C11" t="s">
        <v>113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>
        <v>285</v>
      </c>
      <c r="B14">
        <v>1.208</v>
      </c>
      <c r="C14">
        <v>101.81</v>
      </c>
      <c r="D14">
        <v>58.78</v>
      </c>
    </row>
    <row r="15" spans="1:4" x14ac:dyDescent="0.25">
      <c r="A15">
        <v>286.49</v>
      </c>
      <c r="B15">
        <v>1.208</v>
      </c>
      <c r="C15">
        <v>43.65</v>
      </c>
      <c r="D15">
        <v>25.2</v>
      </c>
    </row>
    <row r="16" spans="1:4" x14ac:dyDescent="0.25">
      <c r="A16">
        <v>288.08</v>
      </c>
      <c r="B16">
        <v>1.208</v>
      </c>
      <c r="C16">
        <v>21.52</v>
      </c>
      <c r="D16">
        <v>12.43</v>
      </c>
    </row>
    <row r="17" spans="1:4" x14ac:dyDescent="0.25">
      <c r="A17">
        <v>289.02999999999997</v>
      </c>
      <c r="B17">
        <v>1.208</v>
      </c>
      <c r="C17">
        <v>6.23</v>
      </c>
      <c r="D17">
        <v>3.59</v>
      </c>
    </row>
    <row r="18" spans="1:4" x14ac:dyDescent="0.25">
      <c r="A18" s="22" t="s">
        <v>3</v>
      </c>
      <c r="B18" s="22"/>
      <c r="C18" s="22"/>
      <c r="D18" s="22"/>
    </row>
    <row r="19" spans="1:4" x14ac:dyDescent="0.25">
      <c r="A19">
        <v>400.09</v>
      </c>
      <c r="B19">
        <v>1.3939999999999999</v>
      </c>
      <c r="C19">
        <v>32.51</v>
      </c>
      <c r="D19">
        <v>90.9</v>
      </c>
    </row>
    <row r="20" spans="1:4" x14ac:dyDescent="0.25">
      <c r="A20">
        <v>401.77</v>
      </c>
      <c r="B20">
        <v>1.3939999999999999</v>
      </c>
      <c r="C20">
        <v>3.25</v>
      </c>
      <c r="D20">
        <v>9.1</v>
      </c>
    </row>
    <row r="21" spans="1:4" x14ac:dyDescent="0.25">
      <c r="A21" s="22" t="s">
        <v>4</v>
      </c>
      <c r="B21" s="22"/>
      <c r="C21" s="22"/>
      <c r="D21" s="22"/>
    </row>
    <row r="22" spans="1:4" x14ac:dyDescent="0.25">
      <c r="A22">
        <v>531.51</v>
      </c>
      <c r="B22">
        <v>1.5289999999999999</v>
      </c>
      <c r="C22">
        <v>63.91</v>
      </c>
      <c r="D22">
        <v>48.83</v>
      </c>
    </row>
    <row r="23" spans="1:4" x14ac:dyDescent="0.25">
      <c r="A23">
        <v>533.89</v>
      </c>
      <c r="B23">
        <v>1.5289999999999999</v>
      </c>
      <c r="C23">
        <v>7.68</v>
      </c>
      <c r="D23">
        <v>5.87</v>
      </c>
    </row>
    <row r="24" spans="1:4" x14ac:dyDescent="0.25">
      <c r="A24">
        <v>532.86</v>
      </c>
      <c r="B24">
        <v>1.5289999999999999</v>
      </c>
      <c r="C24">
        <v>59.29</v>
      </c>
      <c r="D24">
        <v>45.3</v>
      </c>
    </row>
    <row r="25" spans="1:4" x14ac:dyDescent="0.25">
      <c r="A25" s="22" t="s">
        <v>5</v>
      </c>
      <c r="B25" s="22"/>
      <c r="C25" s="22"/>
      <c r="D25" s="22"/>
    </row>
    <row r="26" spans="1:4" x14ac:dyDescent="0.25">
      <c r="A26">
        <v>133.94999999999999</v>
      </c>
      <c r="B26">
        <v>1.704</v>
      </c>
      <c r="C26">
        <v>4.78</v>
      </c>
      <c r="D26">
        <v>100</v>
      </c>
    </row>
  </sheetData>
  <mergeCells count="4">
    <mergeCell ref="A13:D13"/>
    <mergeCell ref="A18:D18"/>
    <mergeCell ref="A21:D21"/>
    <mergeCell ref="A25:D2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14" sqref="A14:D18"/>
    </sheetView>
  </sheetViews>
  <sheetFormatPr defaultColWidth="11.42578125" defaultRowHeight="15" x14ac:dyDescent="0.25"/>
  <cols>
    <col min="2" max="2" width="12.7109375" bestFit="1" customWidth="1"/>
    <col min="3" max="3" width="12.1406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64</v>
      </c>
      <c r="D2" t="s">
        <v>20</v>
      </c>
    </row>
    <row r="3" spans="1:4" x14ac:dyDescent="0.25">
      <c r="A3" t="s">
        <v>17</v>
      </c>
      <c r="B3" t="s">
        <v>32</v>
      </c>
      <c r="C3" t="s">
        <v>65</v>
      </c>
      <c r="D3" t="s">
        <v>20</v>
      </c>
    </row>
    <row r="4" spans="1:4" x14ac:dyDescent="0.25">
      <c r="A4" t="s">
        <v>18</v>
      </c>
      <c r="B4" t="s">
        <v>26</v>
      </c>
      <c r="C4" t="s">
        <v>66</v>
      </c>
      <c r="D4" t="s">
        <v>20</v>
      </c>
    </row>
    <row r="5" spans="1:4" x14ac:dyDescent="0.25">
      <c r="A5" t="s">
        <v>19</v>
      </c>
      <c r="B5" t="s">
        <v>33</v>
      </c>
      <c r="C5" t="s">
        <v>67</v>
      </c>
      <c r="D5" t="s">
        <v>20</v>
      </c>
    </row>
    <row r="6" spans="1:4" x14ac:dyDescent="0.25">
      <c r="A6" t="s">
        <v>37</v>
      </c>
      <c r="D6" t="s">
        <v>85</v>
      </c>
    </row>
    <row r="7" spans="1:4" x14ac:dyDescent="0.25">
      <c r="A7" t="s">
        <v>38</v>
      </c>
      <c r="D7" t="s">
        <v>86</v>
      </c>
    </row>
    <row r="8" spans="1:4" x14ac:dyDescent="0.25">
      <c r="A8" t="s">
        <v>39</v>
      </c>
      <c r="D8" t="s">
        <v>87</v>
      </c>
    </row>
    <row r="9" spans="1:4" x14ac:dyDescent="0.25">
      <c r="A9" s="10" t="s">
        <v>124</v>
      </c>
      <c r="C9" t="s">
        <v>114</v>
      </c>
    </row>
    <row r="10" spans="1:4" x14ac:dyDescent="0.25">
      <c r="A10" s="10" t="s">
        <v>125</v>
      </c>
      <c r="C10" t="s">
        <v>115</v>
      </c>
    </row>
    <row r="11" spans="1:4" x14ac:dyDescent="0.25">
      <c r="A11" s="10" t="s">
        <v>126</v>
      </c>
      <c r="C11" t="s">
        <v>116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 s="11">
        <v>285</v>
      </c>
      <c r="B14" s="11">
        <v>1.208</v>
      </c>
      <c r="C14" s="11">
        <v>52.69</v>
      </c>
      <c r="D14" s="11">
        <v>42.84</v>
      </c>
    </row>
    <row r="15" spans="1:4" x14ac:dyDescent="0.25">
      <c r="A15" s="11">
        <v>286.49</v>
      </c>
      <c r="B15" s="11">
        <v>1.208</v>
      </c>
      <c r="C15" s="11">
        <v>47.82</v>
      </c>
      <c r="D15" s="11">
        <v>38.880000000000003</v>
      </c>
    </row>
    <row r="16" spans="1:4" x14ac:dyDescent="0.25">
      <c r="A16" s="11">
        <v>288.01</v>
      </c>
      <c r="B16" s="11">
        <v>1.208</v>
      </c>
      <c r="C16" s="11">
        <v>15.9</v>
      </c>
      <c r="D16" s="11">
        <v>12.93</v>
      </c>
    </row>
    <row r="17" spans="1:4" x14ac:dyDescent="0.25">
      <c r="A17" s="11">
        <v>289.07</v>
      </c>
      <c r="B17" s="11">
        <v>1.208</v>
      </c>
      <c r="C17" s="11">
        <v>4.01</v>
      </c>
      <c r="D17" s="11">
        <v>3.26</v>
      </c>
    </row>
    <row r="18" spans="1:4" x14ac:dyDescent="0.25">
      <c r="A18" s="11">
        <v>293.16000000000003</v>
      </c>
      <c r="B18" s="11">
        <v>1.208</v>
      </c>
      <c r="C18" s="11">
        <v>2.57</v>
      </c>
      <c r="D18" s="11">
        <v>2.09</v>
      </c>
    </row>
    <row r="19" spans="1:4" x14ac:dyDescent="0.25">
      <c r="A19" s="22" t="s">
        <v>3</v>
      </c>
      <c r="B19" s="22"/>
      <c r="C19" s="22"/>
      <c r="D19" s="22"/>
    </row>
    <row r="20" spans="1:4" x14ac:dyDescent="0.25">
      <c r="A20">
        <v>400.03</v>
      </c>
      <c r="B20">
        <v>1.3759999999999999</v>
      </c>
      <c r="C20">
        <v>16.75</v>
      </c>
      <c r="D20">
        <v>82.94</v>
      </c>
    </row>
    <row r="21" spans="1:4" x14ac:dyDescent="0.25">
      <c r="A21">
        <v>401.7</v>
      </c>
      <c r="B21">
        <v>1.3759999999999999</v>
      </c>
      <c r="C21">
        <v>3.45</v>
      </c>
      <c r="D21">
        <v>17.059999999999999</v>
      </c>
    </row>
    <row r="22" spans="1:4" x14ac:dyDescent="0.25">
      <c r="A22" s="22" t="s">
        <v>4</v>
      </c>
      <c r="B22" s="22"/>
      <c r="C22" s="22"/>
      <c r="D22" s="22"/>
    </row>
    <row r="23" spans="1:4" x14ac:dyDescent="0.25">
      <c r="A23">
        <v>532.74</v>
      </c>
      <c r="B23">
        <v>1.4690000000000001</v>
      </c>
      <c r="C23">
        <v>88.54</v>
      </c>
      <c r="D23">
        <v>64.91</v>
      </c>
    </row>
    <row r="24" spans="1:4" x14ac:dyDescent="0.25">
      <c r="A24">
        <v>531.26</v>
      </c>
      <c r="B24">
        <v>1.4690000000000001</v>
      </c>
      <c r="C24">
        <v>41.68</v>
      </c>
      <c r="D24">
        <v>30.56</v>
      </c>
    </row>
    <row r="25" spans="1:4" x14ac:dyDescent="0.25">
      <c r="A25">
        <v>533.91999999999996</v>
      </c>
      <c r="B25">
        <v>1.4690000000000001</v>
      </c>
      <c r="C25">
        <v>6.18</v>
      </c>
      <c r="D25">
        <v>4.53</v>
      </c>
    </row>
    <row r="26" spans="1:4" x14ac:dyDescent="0.25">
      <c r="A26" s="22" t="s">
        <v>5</v>
      </c>
      <c r="B26" s="22"/>
      <c r="C26" s="22"/>
      <c r="D26" s="22"/>
    </row>
    <row r="27" spans="1:4" x14ac:dyDescent="0.25">
      <c r="A27">
        <v>133.71</v>
      </c>
      <c r="B27">
        <v>1.609</v>
      </c>
      <c r="C27">
        <v>7.15</v>
      </c>
      <c r="D27">
        <v>100</v>
      </c>
    </row>
  </sheetData>
  <mergeCells count="4">
    <mergeCell ref="A13:D13"/>
    <mergeCell ref="A19:D19"/>
    <mergeCell ref="A22:D22"/>
    <mergeCell ref="A26:D2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B2" sqref="B2:D11"/>
    </sheetView>
  </sheetViews>
  <sheetFormatPr defaultColWidth="11.42578125" defaultRowHeight="15" x14ac:dyDescent="0.25"/>
  <cols>
    <col min="2" max="2" width="14.28515625" bestFit="1" customWidth="1"/>
    <col min="3" max="3" width="13.425781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52</v>
      </c>
    </row>
    <row r="3" spans="1:4" x14ac:dyDescent="0.25">
      <c r="A3" t="s">
        <v>17</v>
      </c>
      <c r="B3" t="s">
        <v>25</v>
      </c>
      <c r="C3" t="s">
        <v>53</v>
      </c>
    </row>
    <row r="4" spans="1:4" x14ac:dyDescent="0.25">
      <c r="A4" t="s">
        <v>18</v>
      </c>
      <c r="B4" t="s">
        <v>26</v>
      </c>
      <c r="C4" t="s">
        <v>54</v>
      </c>
    </row>
    <row r="5" spans="1:4" x14ac:dyDescent="0.25">
      <c r="A5" t="s">
        <v>19</v>
      </c>
      <c r="B5" t="s">
        <v>27</v>
      </c>
      <c r="C5" t="s">
        <v>55</v>
      </c>
    </row>
    <row r="6" spans="1:4" x14ac:dyDescent="0.25">
      <c r="A6" t="s">
        <v>37</v>
      </c>
      <c r="D6" t="s">
        <v>76</v>
      </c>
    </row>
    <row r="7" spans="1:4" x14ac:dyDescent="0.25">
      <c r="A7" t="s">
        <v>38</v>
      </c>
      <c r="D7" t="s">
        <v>77</v>
      </c>
    </row>
    <row r="8" spans="1:4" x14ac:dyDescent="0.25">
      <c r="A8" t="s">
        <v>39</v>
      </c>
      <c r="D8" t="s">
        <v>78</v>
      </c>
    </row>
    <row r="9" spans="1:4" x14ac:dyDescent="0.25">
      <c r="A9" s="10" t="s">
        <v>124</v>
      </c>
      <c r="C9" t="s">
        <v>105</v>
      </c>
    </row>
    <row r="10" spans="1:4" x14ac:dyDescent="0.25">
      <c r="A10" s="10" t="s">
        <v>125</v>
      </c>
      <c r="C10" t="s">
        <v>106</v>
      </c>
    </row>
    <row r="11" spans="1:4" x14ac:dyDescent="0.25">
      <c r="A11" s="10" t="s">
        <v>126</v>
      </c>
      <c r="C11" t="s">
        <v>107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>
        <v>285</v>
      </c>
      <c r="B14">
        <v>1.202</v>
      </c>
      <c r="C14">
        <v>101.24</v>
      </c>
      <c r="D14">
        <v>62.93</v>
      </c>
    </row>
    <row r="15" spans="1:4" x14ac:dyDescent="0.25">
      <c r="A15">
        <v>286.45</v>
      </c>
      <c r="B15">
        <v>1.202</v>
      </c>
      <c r="C15">
        <v>35.24</v>
      </c>
      <c r="D15">
        <v>21.91</v>
      </c>
    </row>
    <row r="16" spans="1:4" x14ac:dyDescent="0.25">
      <c r="A16">
        <v>288.02999999999997</v>
      </c>
      <c r="B16">
        <v>1.202</v>
      </c>
      <c r="C16">
        <v>18.350000000000001</v>
      </c>
      <c r="D16">
        <v>11.41</v>
      </c>
    </row>
    <row r="17" spans="1:4" x14ac:dyDescent="0.25">
      <c r="A17">
        <v>288.98</v>
      </c>
      <c r="B17">
        <v>1.202</v>
      </c>
      <c r="C17">
        <v>6.04</v>
      </c>
      <c r="D17">
        <v>3.75</v>
      </c>
    </row>
    <row r="18" spans="1:4" x14ac:dyDescent="0.25">
      <c r="A18" s="22" t="s">
        <v>3</v>
      </c>
      <c r="B18" s="22"/>
      <c r="C18" s="22"/>
      <c r="D18" s="22"/>
    </row>
    <row r="19" spans="1:4" x14ac:dyDescent="0.25">
      <c r="A19">
        <v>400.05</v>
      </c>
      <c r="B19">
        <v>1.425</v>
      </c>
      <c r="C19">
        <v>31.63</v>
      </c>
      <c r="D19">
        <v>91.35</v>
      </c>
    </row>
    <row r="20" spans="1:4" x14ac:dyDescent="0.25">
      <c r="A20">
        <v>401.7</v>
      </c>
      <c r="B20">
        <v>1.425</v>
      </c>
      <c r="C20">
        <v>2.99</v>
      </c>
      <c r="D20">
        <v>8.65</v>
      </c>
    </row>
    <row r="21" spans="1:4" x14ac:dyDescent="0.25">
      <c r="A21" s="22" t="s">
        <v>4</v>
      </c>
      <c r="B21" s="22"/>
      <c r="C21" s="22"/>
      <c r="D21" s="22"/>
    </row>
    <row r="22" spans="1:4" x14ac:dyDescent="0.25">
      <c r="A22">
        <v>531.51</v>
      </c>
      <c r="B22">
        <v>1.651</v>
      </c>
      <c r="C22">
        <v>61.08</v>
      </c>
      <c r="D22">
        <v>59.45</v>
      </c>
    </row>
    <row r="23" spans="1:4" x14ac:dyDescent="0.25">
      <c r="A23">
        <v>532.99</v>
      </c>
      <c r="B23">
        <v>1.651</v>
      </c>
      <c r="C23">
        <v>41.66</v>
      </c>
      <c r="D23">
        <v>40.549999999999997</v>
      </c>
    </row>
    <row r="24" spans="1:4" x14ac:dyDescent="0.25">
      <c r="A24" s="22" t="s">
        <v>5</v>
      </c>
      <c r="B24" s="22"/>
      <c r="C24" s="22"/>
      <c r="D24" s="22"/>
    </row>
    <row r="25" spans="1:4" x14ac:dyDescent="0.25">
      <c r="A25">
        <v>133.83000000000001</v>
      </c>
      <c r="B25">
        <v>1.8160000000000001</v>
      </c>
      <c r="C25">
        <v>4.88</v>
      </c>
      <c r="D25">
        <v>100</v>
      </c>
    </row>
  </sheetData>
  <mergeCells count="4">
    <mergeCell ref="A13:D13"/>
    <mergeCell ref="A18:D18"/>
    <mergeCell ref="A21:D21"/>
    <mergeCell ref="A24:D24"/>
  </mergeCells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A13" sqref="A13:D13"/>
    </sheetView>
  </sheetViews>
  <sheetFormatPr defaultColWidth="11.42578125" defaultRowHeight="15" x14ac:dyDescent="0.25"/>
  <cols>
    <col min="2" max="2" width="12.7109375" bestFit="1" customWidth="1"/>
    <col min="3" max="3" width="12.140625" bestFit="1" customWidth="1"/>
    <col min="4" max="4" width="16.85546875" bestFit="1" customWidth="1"/>
  </cols>
  <sheetData>
    <row r="1" spans="1:4" x14ac:dyDescent="0.25">
      <c r="A1" s="2" t="s">
        <v>40</v>
      </c>
      <c r="B1" s="2" t="s">
        <v>41</v>
      </c>
      <c r="C1" s="2" t="s">
        <v>21</v>
      </c>
      <c r="D1" s="9" t="s">
        <v>42</v>
      </c>
    </row>
    <row r="2" spans="1:4" x14ac:dyDescent="0.25">
      <c r="A2" t="s">
        <v>16</v>
      </c>
      <c r="B2" t="s">
        <v>24</v>
      </c>
      <c r="C2" t="s">
        <v>56</v>
      </c>
      <c r="D2" t="s">
        <v>20</v>
      </c>
    </row>
    <row r="3" spans="1:4" x14ac:dyDescent="0.25">
      <c r="A3" t="s">
        <v>17</v>
      </c>
      <c r="B3" t="s">
        <v>28</v>
      </c>
      <c r="C3" t="s">
        <v>57</v>
      </c>
      <c r="D3" t="s">
        <v>20</v>
      </c>
    </row>
    <row r="4" spans="1:4" x14ac:dyDescent="0.25">
      <c r="A4" t="s">
        <v>18</v>
      </c>
      <c r="B4" t="s">
        <v>26</v>
      </c>
      <c r="C4" t="s">
        <v>58</v>
      </c>
      <c r="D4" t="s">
        <v>20</v>
      </c>
    </row>
    <row r="5" spans="1:4" x14ac:dyDescent="0.25">
      <c r="A5" t="s">
        <v>19</v>
      </c>
      <c r="B5" t="s">
        <v>27</v>
      </c>
      <c r="C5" t="s">
        <v>59</v>
      </c>
      <c r="D5" t="s">
        <v>20</v>
      </c>
    </row>
    <row r="6" spans="1:4" x14ac:dyDescent="0.25">
      <c r="A6" t="s">
        <v>37</v>
      </c>
      <c r="D6" t="s">
        <v>79</v>
      </c>
    </row>
    <row r="7" spans="1:4" x14ac:dyDescent="0.25">
      <c r="A7" t="s">
        <v>38</v>
      </c>
      <c r="D7" t="s">
        <v>80</v>
      </c>
    </row>
    <row r="8" spans="1:4" x14ac:dyDescent="0.25">
      <c r="A8" t="s">
        <v>39</v>
      </c>
      <c r="D8" t="s">
        <v>81</v>
      </c>
    </row>
    <row r="9" spans="1:4" x14ac:dyDescent="0.25">
      <c r="A9" s="10" t="s">
        <v>124</v>
      </c>
      <c r="C9" t="s">
        <v>108</v>
      </c>
    </row>
    <row r="10" spans="1:4" x14ac:dyDescent="0.25">
      <c r="A10" s="10" t="s">
        <v>125</v>
      </c>
      <c r="C10" t="s">
        <v>109</v>
      </c>
    </row>
    <row r="11" spans="1:4" x14ac:dyDescent="0.25">
      <c r="A11" s="10" t="s">
        <v>126</v>
      </c>
      <c r="C11" t="s">
        <v>110</v>
      </c>
    </row>
    <row r="12" spans="1:4" x14ac:dyDescent="0.25">
      <c r="A12" s="8" t="s">
        <v>43</v>
      </c>
      <c r="B12" s="8" t="s">
        <v>44</v>
      </c>
      <c r="C12" s="8" t="s">
        <v>45</v>
      </c>
      <c r="D12" s="8" t="s">
        <v>46</v>
      </c>
    </row>
    <row r="13" spans="1:4" x14ac:dyDescent="0.25">
      <c r="A13" s="22" t="s">
        <v>2</v>
      </c>
      <c r="B13" s="22"/>
      <c r="C13" s="22"/>
      <c r="D13" s="22"/>
    </row>
    <row r="14" spans="1:4" x14ac:dyDescent="0.25">
      <c r="A14">
        <v>285.04000000000002</v>
      </c>
      <c r="B14">
        <v>1.131</v>
      </c>
      <c r="C14">
        <v>109.21</v>
      </c>
      <c r="D14">
        <v>63.58</v>
      </c>
    </row>
    <row r="15" spans="1:4" x14ac:dyDescent="0.25">
      <c r="A15">
        <v>286.47000000000003</v>
      </c>
      <c r="B15">
        <v>1.131</v>
      </c>
      <c r="C15">
        <v>36.03</v>
      </c>
      <c r="D15">
        <v>20.97</v>
      </c>
    </row>
    <row r="16" spans="1:4" x14ac:dyDescent="0.25">
      <c r="A16">
        <v>288.07</v>
      </c>
      <c r="B16">
        <v>1.131</v>
      </c>
      <c r="C16">
        <v>18.96</v>
      </c>
      <c r="D16">
        <v>11.01</v>
      </c>
    </row>
    <row r="17" spans="1:4" x14ac:dyDescent="0.25">
      <c r="A17">
        <v>289.02999999999997</v>
      </c>
      <c r="B17">
        <v>1.131</v>
      </c>
      <c r="C17">
        <v>7.58</v>
      </c>
      <c r="D17">
        <v>4.41</v>
      </c>
    </row>
    <row r="18" spans="1:4" x14ac:dyDescent="0.25">
      <c r="A18" s="22" t="s">
        <v>3</v>
      </c>
      <c r="B18" s="22"/>
      <c r="C18" s="22"/>
      <c r="D18" s="22"/>
    </row>
    <row r="19" spans="1:4" x14ac:dyDescent="0.25">
      <c r="A19">
        <v>400.05</v>
      </c>
      <c r="B19">
        <v>1.3049999999999999</v>
      </c>
      <c r="C19">
        <v>29.18</v>
      </c>
      <c r="D19">
        <v>91.66</v>
      </c>
    </row>
    <row r="20" spans="1:4" x14ac:dyDescent="0.25">
      <c r="A20">
        <v>401.6</v>
      </c>
      <c r="B20">
        <v>1.3049999999999999</v>
      </c>
      <c r="C20">
        <v>2.66</v>
      </c>
      <c r="D20">
        <v>8.34</v>
      </c>
    </row>
    <row r="21" spans="1:4" x14ac:dyDescent="0.25">
      <c r="A21" s="22" t="s">
        <v>4</v>
      </c>
      <c r="B21" s="22"/>
      <c r="C21" s="22"/>
      <c r="D21" s="22"/>
    </row>
    <row r="22" spans="1:4" x14ac:dyDescent="0.25">
      <c r="A22">
        <v>531.57000000000005</v>
      </c>
      <c r="B22">
        <v>1.6839999999999999</v>
      </c>
      <c r="C22">
        <v>63.67</v>
      </c>
      <c r="D22">
        <v>61.32</v>
      </c>
    </row>
    <row r="23" spans="1:4" x14ac:dyDescent="0.25">
      <c r="A23">
        <v>532.95000000000005</v>
      </c>
      <c r="B23">
        <v>1.6839999999999999</v>
      </c>
      <c r="C23">
        <v>40.17</v>
      </c>
      <c r="D23">
        <v>38.68</v>
      </c>
    </row>
    <row r="24" spans="1:4" x14ac:dyDescent="0.25">
      <c r="A24" s="22" t="s">
        <v>5</v>
      </c>
      <c r="B24" s="22"/>
      <c r="C24" s="22"/>
      <c r="D24" s="22"/>
    </row>
    <row r="25" spans="1:4" x14ac:dyDescent="0.25">
      <c r="A25">
        <v>133.65</v>
      </c>
      <c r="B25">
        <v>1.5720000000000001</v>
      </c>
      <c r="C25">
        <v>3.12</v>
      </c>
      <c r="D25">
        <v>100</v>
      </c>
    </row>
  </sheetData>
  <mergeCells count="4">
    <mergeCell ref="A13:D13"/>
    <mergeCell ref="A18:D18"/>
    <mergeCell ref="A21:D21"/>
    <mergeCell ref="A24:D2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G11" sqref="G11"/>
    </sheetView>
  </sheetViews>
  <sheetFormatPr defaultColWidth="10.85546875" defaultRowHeight="15" x14ac:dyDescent="0.25"/>
  <cols>
    <col min="1" max="1" width="13.140625" style="12" bestFit="1" customWidth="1"/>
    <col min="2" max="3" width="12.7109375" style="13" bestFit="1" customWidth="1"/>
    <col min="4" max="4" width="14.28515625" style="13" bestFit="1" customWidth="1"/>
    <col min="5" max="6" width="12.140625" style="13" bestFit="1" customWidth="1"/>
    <col min="7" max="7" width="13.42578125" style="13" bestFit="1" customWidth="1"/>
    <col min="8" max="10" width="16.85546875" style="13" bestFit="1" customWidth="1"/>
    <col min="11" max="16384" width="10.85546875" style="13"/>
  </cols>
  <sheetData>
    <row r="1" spans="1:16" x14ac:dyDescent="0.25">
      <c r="A1" s="27" t="s">
        <v>123</v>
      </c>
      <c r="B1" s="27" t="s">
        <v>41</v>
      </c>
      <c r="C1" s="27"/>
      <c r="D1" s="27"/>
      <c r="E1" s="27" t="s">
        <v>21</v>
      </c>
      <c r="F1" s="27"/>
      <c r="G1" s="27"/>
      <c r="H1" s="27" t="s">
        <v>42</v>
      </c>
      <c r="I1" s="27"/>
      <c r="J1" s="27"/>
    </row>
    <row r="2" spans="1:16" x14ac:dyDescent="0.25">
      <c r="A2" s="28"/>
      <c r="B2" s="15" t="s">
        <v>127</v>
      </c>
      <c r="C2" s="15" t="s">
        <v>128</v>
      </c>
      <c r="D2" s="15" t="s">
        <v>129</v>
      </c>
      <c r="E2" s="15" t="s">
        <v>127</v>
      </c>
      <c r="F2" s="15" t="s">
        <v>128</v>
      </c>
      <c r="G2" s="15" t="s">
        <v>129</v>
      </c>
      <c r="H2" s="15" t="s">
        <v>127</v>
      </c>
      <c r="I2" s="15" t="s">
        <v>128</v>
      </c>
      <c r="J2" s="15" t="s">
        <v>129</v>
      </c>
      <c r="M2" s="13" t="s">
        <v>20</v>
      </c>
      <c r="P2" s="13" t="s">
        <v>20</v>
      </c>
    </row>
    <row r="3" spans="1:16" x14ac:dyDescent="0.25">
      <c r="A3" s="12" t="s">
        <v>16</v>
      </c>
      <c r="B3" s="13" t="s">
        <v>24</v>
      </c>
      <c r="C3" s="13" t="s">
        <v>24</v>
      </c>
      <c r="D3" s="13" t="s">
        <v>24</v>
      </c>
      <c r="E3" s="13" t="s">
        <v>68</v>
      </c>
      <c r="F3" s="13" t="s">
        <v>60</v>
      </c>
      <c r="G3" s="13" t="s">
        <v>52</v>
      </c>
      <c r="H3" s="13" t="s">
        <v>20</v>
      </c>
      <c r="I3" s="13" t="s">
        <v>20</v>
      </c>
      <c r="M3" s="13" t="s">
        <v>20</v>
      </c>
      <c r="P3" s="13" t="s">
        <v>20</v>
      </c>
    </row>
    <row r="4" spans="1:16" x14ac:dyDescent="0.25">
      <c r="A4" s="12" t="s">
        <v>17</v>
      </c>
      <c r="B4" s="13" t="s">
        <v>25</v>
      </c>
      <c r="C4" s="13" t="s">
        <v>29</v>
      </c>
      <c r="D4" s="13" t="s">
        <v>25</v>
      </c>
      <c r="E4" s="13" t="s">
        <v>69</v>
      </c>
      <c r="F4" s="13" t="s">
        <v>61</v>
      </c>
      <c r="G4" s="13" t="s">
        <v>53</v>
      </c>
      <c r="H4" s="13" t="s">
        <v>20</v>
      </c>
      <c r="I4" s="13" t="s">
        <v>20</v>
      </c>
      <c r="M4" s="13" t="s">
        <v>20</v>
      </c>
      <c r="P4" s="13" t="s">
        <v>20</v>
      </c>
    </row>
    <row r="5" spans="1:16" x14ac:dyDescent="0.25">
      <c r="A5" s="12" t="s">
        <v>18</v>
      </c>
      <c r="B5" s="13" t="s">
        <v>34</v>
      </c>
      <c r="C5" s="13" t="s">
        <v>30</v>
      </c>
      <c r="D5" s="13" t="s">
        <v>26</v>
      </c>
      <c r="E5" s="13" t="s">
        <v>70</v>
      </c>
      <c r="F5" s="13" t="s">
        <v>62</v>
      </c>
      <c r="G5" s="13" t="s">
        <v>54</v>
      </c>
      <c r="H5" s="13" t="s">
        <v>20</v>
      </c>
      <c r="I5" s="13" t="s">
        <v>20</v>
      </c>
      <c r="M5" s="13" t="s">
        <v>20</v>
      </c>
      <c r="P5" s="13" t="s">
        <v>20</v>
      </c>
    </row>
    <row r="6" spans="1:16" x14ac:dyDescent="0.25">
      <c r="A6" s="12" t="s">
        <v>19</v>
      </c>
      <c r="B6" s="13" t="s">
        <v>35</v>
      </c>
      <c r="C6" s="13" t="s">
        <v>31</v>
      </c>
      <c r="D6" s="13" t="s">
        <v>27</v>
      </c>
      <c r="E6" s="13" t="s">
        <v>71</v>
      </c>
      <c r="F6" s="13" t="s">
        <v>63</v>
      </c>
      <c r="G6" s="13" t="s">
        <v>55</v>
      </c>
      <c r="H6" s="13" t="s">
        <v>20</v>
      </c>
      <c r="I6" s="13" t="s">
        <v>20</v>
      </c>
    </row>
    <row r="7" spans="1:16" x14ac:dyDescent="0.25">
      <c r="A7" s="12" t="s">
        <v>37</v>
      </c>
      <c r="H7" s="13" t="s">
        <v>88</v>
      </c>
      <c r="I7" s="13" t="s">
        <v>82</v>
      </c>
      <c r="J7" s="13" t="s">
        <v>76</v>
      </c>
    </row>
    <row r="8" spans="1:16" x14ac:dyDescent="0.25">
      <c r="A8" s="12" t="s">
        <v>38</v>
      </c>
      <c r="H8" s="13" t="s">
        <v>89</v>
      </c>
      <c r="I8" s="13" t="s">
        <v>83</v>
      </c>
      <c r="J8" s="13" t="s">
        <v>77</v>
      </c>
    </row>
    <row r="9" spans="1:16" x14ac:dyDescent="0.25">
      <c r="A9" s="12" t="s">
        <v>39</v>
      </c>
      <c r="H9" s="13" t="s">
        <v>90</v>
      </c>
      <c r="I9" s="13" t="s">
        <v>84</v>
      </c>
      <c r="J9" s="13" t="s">
        <v>78</v>
      </c>
    </row>
    <row r="10" spans="1:16" x14ac:dyDescent="0.25">
      <c r="A10" s="12" t="s">
        <v>124</v>
      </c>
      <c r="E10" s="13" t="s">
        <v>117</v>
      </c>
      <c r="F10" s="13" t="s">
        <v>111</v>
      </c>
      <c r="G10" s="13" t="s">
        <v>105</v>
      </c>
    </row>
    <row r="11" spans="1:16" x14ac:dyDescent="0.25">
      <c r="A11" s="12" t="s">
        <v>125</v>
      </c>
      <c r="E11" s="13" t="s">
        <v>118</v>
      </c>
      <c r="F11" s="13" t="s">
        <v>112</v>
      </c>
      <c r="G11" s="13" t="s">
        <v>106</v>
      </c>
    </row>
    <row r="12" spans="1:16" x14ac:dyDescent="0.25">
      <c r="A12" s="12" t="s">
        <v>126</v>
      </c>
      <c r="E12" s="13" t="s">
        <v>119</v>
      </c>
      <c r="F12" s="13" t="s">
        <v>113</v>
      </c>
      <c r="G12" s="13" t="s">
        <v>107</v>
      </c>
    </row>
    <row r="13" spans="1:16" x14ac:dyDescent="0.25">
      <c r="A13" s="16" t="s">
        <v>140</v>
      </c>
      <c r="B13" s="26" t="s">
        <v>130</v>
      </c>
      <c r="C13" s="26"/>
      <c r="D13" s="26"/>
      <c r="E13" s="26" t="s">
        <v>44</v>
      </c>
      <c r="F13" s="26"/>
      <c r="G13" s="26"/>
      <c r="H13" s="26" t="s">
        <v>46</v>
      </c>
      <c r="I13" s="26"/>
      <c r="J13" s="26"/>
    </row>
    <row r="14" spans="1:16" x14ac:dyDescent="0.25">
      <c r="A14" s="26" t="s">
        <v>2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6" x14ac:dyDescent="0.25">
      <c r="A15" s="17" t="s">
        <v>131</v>
      </c>
      <c r="B15" s="13">
        <v>285</v>
      </c>
      <c r="C15" s="13">
        <v>285</v>
      </c>
      <c r="D15" s="13">
        <v>285</v>
      </c>
      <c r="E15" s="13">
        <v>1.163</v>
      </c>
      <c r="F15" s="13">
        <v>1.208</v>
      </c>
      <c r="G15" s="13">
        <v>1.202</v>
      </c>
      <c r="H15" s="13">
        <v>65.459999999999994</v>
      </c>
      <c r="I15" s="13">
        <v>58.78</v>
      </c>
      <c r="J15" s="13">
        <v>62.93</v>
      </c>
    </row>
    <row r="16" spans="1:16" x14ac:dyDescent="0.25">
      <c r="A16" s="17" t="s">
        <v>132</v>
      </c>
      <c r="B16" s="13">
        <v>286.45</v>
      </c>
      <c r="C16" s="13">
        <v>286.49</v>
      </c>
      <c r="D16" s="13">
        <v>286.45</v>
      </c>
      <c r="E16" s="13">
        <v>1.163</v>
      </c>
      <c r="F16" s="13">
        <v>1.208</v>
      </c>
      <c r="G16" s="13">
        <v>1.202</v>
      </c>
      <c r="H16" s="13">
        <v>21.69</v>
      </c>
      <c r="I16" s="13">
        <v>25.2</v>
      </c>
      <c r="J16" s="13">
        <v>21.91</v>
      </c>
    </row>
    <row r="17" spans="1:10" x14ac:dyDescent="0.25">
      <c r="A17" s="17" t="s">
        <v>133</v>
      </c>
      <c r="B17" s="13">
        <v>287.88</v>
      </c>
      <c r="C17" s="13">
        <v>288.08</v>
      </c>
      <c r="D17" s="13">
        <v>288.02999999999997</v>
      </c>
      <c r="E17" s="13">
        <v>1.163</v>
      </c>
      <c r="F17" s="13">
        <v>1.208</v>
      </c>
      <c r="G17" s="13">
        <v>1.202</v>
      </c>
      <c r="H17" s="13">
        <v>8.32</v>
      </c>
      <c r="I17" s="13">
        <v>12.43</v>
      </c>
      <c r="J17" s="13">
        <v>11.41</v>
      </c>
    </row>
    <row r="18" spans="1:10" x14ac:dyDescent="0.25">
      <c r="A18" s="17" t="s">
        <v>134</v>
      </c>
      <c r="B18" s="13">
        <v>288.95999999999998</v>
      </c>
      <c r="C18" s="13">
        <v>289.02999999999997</v>
      </c>
      <c r="D18" s="13">
        <v>288.98</v>
      </c>
      <c r="E18" s="13">
        <v>1.163</v>
      </c>
      <c r="F18" s="13">
        <v>1.208</v>
      </c>
      <c r="G18" s="13">
        <v>1.202</v>
      </c>
      <c r="H18" s="13">
        <v>4.5199999999999996</v>
      </c>
      <c r="I18" s="13">
        <v>3.59</v>
      </c>
      <c r="J18" s="13">
        <v>3.75</v>
      </c>
    </row>
    <row r="19" spans="1:10" x14ac:dyDescent="0.25">
      <c r="A19" s="25" t="s">
        <v>3</v>
      </c>
      <c r="B19" s="25"/>
      <c r="C19" s="25"/>
      <c r="D19" s="25"/>
      <c r="E19" s="25"/>
      <c r="F19" s="25"/>
      <c r="G19" s="25"/>
      <c r="H19" s="25"/>
      <c r="I19" s="25"/>
      <c r="J19" s="25"/>
    </row>
    <row r="20" spans="1:10" x14ac:dyDescent="0.25">
      <c r="A20" s="18" t="s">
        <v>135</v>
      </c>
      <c r="B20" s="13">
        <v>400.01</v>
      </c>
      <c r="C20" s="13">
        <v>400.09</v>
      </c>
      <c r="D20" s="13">
        <v>400.05</v>
      </c>
      <c r="E20" s="13">
        <v>1.4059999999999999</v>
      </c>
      <c r="F20" s="13">
        <v>1.3939999999999999</v>
      </c>
      <c r="G20" s="13">
        <v>1.425</v>
      </c>
      <c r="H20" s="13">
        <v>83.62</v>
      </c>
      <c r="I20" s="13">
        <v>90.9</v>
      </c>
      <c r="J20" s="13">
        <v>91.35</v>
      </c>
    </row>
    <row r="21" spans="1:10" x14ac:dyDescent="0.25">
      <c r="A21" s="18" t="s">
        <v>136</v>
      </c>
      <c r="B21" s="13">
        <v>401.72</v>
      </c>
      <c r="C21" s="13">
        <v>401.77</v>
      </c>
      <c r="D21" s="13">
        <v>401.7</v>
      </c>
      <c r="E21" s="13">
        <v>1.4059999999999999</v>
      </c>
      <c r="F21" s="13">
        <v>1.3939999999999999</v>
      </c>
      <c r="G21" s="13">
        <v>1.425</v>
      </c>
      <c r="H21" s="13">
        <v>16.38</v>
      </c>
      <c r="I21" s="13">
        <v>9.1</v>
      </c>
      <c r="J21" s="13">
        <v>8.65</v>
      </c>
    </row>
    <row r="22" spans="1:10" x14ac:dyDescent="0.25">
      <c r="A22" s="24" t="s">
        <v>4</v>
      </c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5">
      <c r="A23" s="18" t="s">
        <v>137</v>
      </c>
      <c r="B23" s="13">
        <v>532.86</v>
      </c>
      <c r="C23" s="13">
        <v>531.51</v>
      </c>
      <c r="D23" s="13">
        <v>531.51</v>
      </c>
      <c r="E23" s="13">
        <v>1.778</v>
      </c>
      <c r="F23" s="13">
        <v>1.5289999999999999</v>
      </c>
      <c r="G23" s="13">
        <v>1.651</v>
      </c>
      <c r="H23" s="13">
        <v>60.44</v>
      </c>
      <c r="I23" s="13">
        <v>48.83</v>
      </c>
      <c r="J23" s="13">
        <v>59.45</v>
      </c>
    </row>
    <row r="24" spans="1:10" x14ac:dyDescent="0.25">
      <c r="A24" s="18" t="s">
        <v>138</v>
      </c>
      <c r="B24" s="13">
        <v>531.4</v>
      </c>
      <c r="C24" s="13">
        <v>533.89</v>
      </c>
      <c r="D24" s="13">
        <v>532.99</v>
      </c>
      <c r="E24" s="13">
        <v>1.778</v>
      </c>
      <c r="F24" s="13">
        <v>1.5289999999999999</v>
      </c>
      <c r="G24" s="13">
        <v>1.651</v>
      </c>
      <c r="H24" s="13">
        <v>39.56</v>
      </c>
      <c r="I24" s="13">
        <v>5.87</v>
      </c>
      <c r="J24" s="13">
        <v>40.549999999999997</v>
      </c>
    </row>
    <row r="25" spans="1:10" x14ac:dyDescent="0.25">
      <c r="A25" s="18" t="s">
        <v>141</v>
      </c>
      <c r="C25" s="13">
        <v>532.86</v>
      </c>
      <c r="F25" s="13">
        <v>1.5289999999999999</v>
      </c>
      <c r="I25" s="13">
        <v>45.3</v>
      </c>
    </row>
    <row r="26" spans="1:10" x14ac:dyDescent="0.25">
      <c r="A26" s="24" t="s">
        <v>5</v>
      </c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5">
      <c r="A27" s="19" t="s">
        <v>139</v>
      </c>
      <c r="B27" s="20">
        <v>133.74</v>
      </c>
      <c r="C27" s="20">
        <v>133.94999999999999</v>
      </c>
      <c r="D27" s="20">
        <v>133.83000000000001</v>
      </c>
      <c r="E27" s="20">
        <v>1.782</v>
      </c>
      <c r="F27" s="20">
        <v>1.704</v>
      </c>
      <c r="G27" s="20">
        <v>1.8160000000000001</v>
      </c>
      <c r="H27" s="20">
        <v>100</v>
      </c>
      <c r="I27" s="20">
        <v>100</v>
      </c>
      <c r="J27" s="20">
        <v>100</v>
      </c>
    </row>
  </sheetData>
  <mergeCells count="11">
    <mergeCell ref="A26:J26"/>
    <mergeCell ref="A22:J22"/>
    <mergeCell ref="A19:J19"/>
    <mergeCell ref="A14:J14"/>
    <mergeCell ref="A1:A2"/>
    <mergeCell ref="H1:J1"/>
    <mergeCell ref="E1:G1"/>
    <mergeCell ref="B1:D1"/>
    <mergeCell ref="H13:J13"/>
    <mergeCell ref="E13:G13"/>
    <mergeCell ref="B13:D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G10" sqref="G10"/>
    </sheetView>
  </sheetViews>
  <sheetFormatPr defaultColWidth="10.85546875" defaultRowHeight="15" x14ac:dyDescent="0.25"/>
  <cols>
    <col min="1" max="1" width="13.140625" style="12" bestFit="1" customWidth="1"/>
    <col min="2" max="3" width="12.7109375" style="13" bestFit="1" customWidth="1"/>
    <col min="4" max="4" width="14.28515625" style="13" bestFit="1" customWidth="1"/>
    <col min="5" max="6" width="12.140625" style="13" bestFit="1" customWidth="1"/>
    <col min="7" max="7" width="13.42578125" style="13" bestFit="1" customWidth="1"/>
    <col min="8" max="9" width="11.28515625" style="13" bestFit="1" customWidth="1"/>
    <col min="10" max="10" width="12.85546875" style="13" bestFit="1" customWidth="1"/>
    <col min="11" max="12" width="10.85546875" style="13"/>
    <col min="13" max="13" width="11.42578125" style="13"/>
    <col min="14" max="14" width="12.7109375" style="13" bestFit="1" customWidth="1"/>
    <col min="15" max="15" width="12.140625" style="13" bestFit="1" customWidth="1"/>
    <col min="16" max="16" width="16.85546875" style="13" bestFit="1" customWidth="1"/>
    <col min="17" max="16384" width="10.85546875" style="13"/>
  </cols>
  <sheetData>
    <row r="1" spans="1:16" x14ac:dyDescent="0.25">
      <c r="A1" s="27" t="s">
        <v>123</v>
      </c>
      <c r="B1" s="27" t="s">
        <v>41</v>
      </c>
      <c r="C1" s="27"/>
      <c r="D1" s="27"/>
      <c r="E1" s="27" t="s">
        <v>21</v>
      </c>
      <c r="F1" s="27"/>
      <c r="G1" s="27"/>
      <c r="H1" s="27" t="s">
        <v>42</v>
      </c>
      <c r="I1" s="27"/>
      <c r="J1" s="27"/>
    </row>
    <row r="2" spans="1:16" x14ac:dyDescent="0.25">
      <c r="A2" s="28"/>
      <c r="B2" s="15" t="s">
        <v>127</v>
      </c>
      <c r="C2" s="15" t="s">
        <v>128</v>
      </c>
      <c r="D2" s="15" t="s">
        <v>129</v>
      </c>
      <c r="E2" s="15" t="s">
        <v>127</v>
      </c>
      <c r="F2" s="15" t="s">
        <v>128</v>
      </c>
      <c r="G2" s="15" t="s">
        <v>129</v>
      </c>
      <c r="H2" s="15" t="s">
        <v>127</v>
      </c>
      <c r="I2" s="15" t="s">
        <v>128</v>
      </c>
      <c r="J2" s="15" t="s">
        <v>129</v>
      </c>
    </row>
    <row r="3" spans="1:16" x14ac:dyDescent="0.25">
      <c r="A3" s="12" t="s">
        <v>16</v>
      </c>
      <c r="B3" s="13" t="s">
        <v>24</v>
      </c>
      <c r="C3" s="13" t="s">
        <v>24</v>
      </c>
      <c r="D3" s="13" t="s">
        <v>24</v>
      </c>
      <c r="E3" s="13" t="s">
        <v>72</v>
      </c>
      <c r="F3" s="13" t="s">
        <v>64</v>
      </c>
      <c r="G3" s="13" t="s">
        <v>56</v>
      </c>
      <c r="H3" s="13" t="s">
        <v>20</v>
      </c>
      <c r="I3" s="13" t="s">
        <v>20</v>
      </c>
    </row>
    <row r="4" spans="1:16" x14ac:dyDescent="0.25">
      <c r="A4" s="12" t="s">
        <v>17</v>
      </c>
      <c r="B4" s="13" t="s">
        <v>36</v>
      </c>
      <c r="C4" s="13" t="s">
        <v>32</v>
      </c>
      <c r="D4" s="13" t="s">
        <v>28</v>
      </c>
      <c r="E4" s="13" t="s">
        <v>73</v>
      </c>
      <c r="F4" s="13" t="s">
        <v>65</v>
      </c>
      <c r="G4" s="13" t="s">
        <v>57</v>
      </c>
      <c r="H4" s="13" t="s">
        <v>20</v>
      </c>
      <c r="I4" s="13" t="s">
        <v>20</v>
      </c>
    </row>
    <row r="5" spans="1:16" x14ac:dyDescent="0.25">
      <c r="A5" s="12" t="s">
        <v>18</v>
      </c>
      <c r="B5" s="13" t="s">
        <v>30</v>
      </c>
      <c r="C5" s="13" t="s">
        <v>26</v>
      </c>
      <c r="D5" s="13" t="s">
        <v>26</v>
      </c>
      <c r="E5" s="13" t="s">
        <v>74</v>
      </c>
      <c r="F5" s="13" t="s">
        <v>66</v>
      </c>
      <c r="G5" s="13" t="s">
        <v>58</v>
      </c>
      <c r="H5" s="13" t="s">
        <v>20</v>
      </c>
      <c r="I5" s="13" t="s">
        <v>20</v>
      </c>
    </row>
    <row r="6" spans="1:16" x14ac:dyDescent="0.25">
      <c r="A6" s="12" t="s">
        <v>19</v>
      </c>
      <c r="B6" s="13" t="s">
        <v>27</v>
      </c>
      <c r="C6" s="13" t="s">
        <v>33</v>
      </c>
      <c r="D6" s="13" t="s">
        <v>27</v>
      </c>
      <c r="E6" s="13" t="s">
        <v>75</v>
      </c>
      <c r="F6" s="13" t="s">
        <v>67</v>
      </c>
      <c r="G6" s="13" t="s">
        <v>59</v>
      </c>
      <c r="H6" s="13" t="s">
        <v>20</v>
      </c>
      <c r="I6" s="13" t="s">
        <v>20</v>
      </c>
    </row>
    <row r="7" spans="1:16" x14ac:dyDescent="0.25">
      <c r="A7" s="12" t="s">
        <v>37</v>
      </c>
      <c r="H7" s="13" t="s">
        <v>91</v>
      </c>
      <c r="I7" s="13" t="s">
        <v>85</v>
      </c>
      <c r="J7" s="13" t="s">
        <v>79</v>
      </c>
    </row>
    <row r="8" spans="1:16" x14ac:dyDescent="0.25">
      <c r="A8" s="12" t="s">
        <v>38</v>
      </c>
      <c r="H8" s="13" t="s">
        <v>92</v>
      </c>
      <c r="I8" s="13" t="s">
        <v>86</v>
      </c>
      <c r="J8" s="13" t="s">
        <v>80</v>
      </c>
    </row>
    <row r="9" spans="1:16" x14ac:dyDescent="0.25">
      <c r="A9" s="12" t="s">
        <v>39</v>
      </c>
      <c r="H9" s="13" t="s">
        <v>93</v>
      </c>
      <c r="I9" s="13" t="s">
        <v>87</v>
      </c>
      <c r="J9" s="13" t="s">
        <v>81</v>
      </c>
    </row>
    <row r="10" spans="1:16" x14ac:dyDescent="0.25">
      <c r="A10" s="12" t="s">
        <v>124</v>
      </c>
      <c r="E10" s="13" t="s">
        <v>120</v>
      </c>
      <c r="F10" s="13" t="s">
        <v>114</v>
      </c>
      <c r="G10" s="13" t="s">
        <v>108</v>
      </c>
    </row>
    <row r="11" spans="1:16" x14ac:dyDescent="0.25">
      <c r="A11" s="12" t="s">
        <v>125</v>
      </c>
      <c r="E11" s="13" t="s">
        <v>121</v>
      </c>
      <c r="F11" s="13" t="s">
        <v>115</v>
      </c>
      <c r="G11" s="13" t="s">
        <v>109</v>
      </c>
    </row>
    <row r="12" spans="1:16" x14ac:dyDescent="0.25">
      <c r="A12" s="12" t="s">
        <v>126</v>
      </c>
      <c r="E12" s="13" t="s">
        <v>122</v>
      </c>
      <c r="F12" s="13" t="s">
        <v>116</v>
      </c>
      <c r="G12" s="13" t="s">
        <v>110</v>
      </c>
      <c r="M12" s="14"/>
      <c r="N12" s="14"/>
      <c r="O12" s="14"/>
      <c r="P12" s="14"/>
    </row>
    <row r="13" spans="1:16" x14ac:dyDescent="0.25">
      <c r="A13" s="16" t="s">
        <v>140</v>
      </c>
      <c r="B13" s="26" t="s">
        <v>130</v>
      </c>
      <c r="C13" s="26"/>
      <c r="D13" s="26"/>
      <c r="E13" s="26" t="s">
        <v>44</v>
      </c>
      <c r="F13" s="26"/>
      <c r="G13" s="26"/>
      <c r="H13" s="26" t="s">
        <v>46</v>
      </c>
      <c r="I13" s="26"/>
      <c r="J13" s="26"/>
    </row>
    <row r="14" spans="1:16" x14ac:dyDescent="0.25">
      <c r="A14" s="26" t="s">
        <v>2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6" x14ac:dyDescent="0.25">
      <c r="A15" s="17" t="s">
        <v>131</v>
      </c>
      <c r="B15" s="13">
        <v>285</v>
      </c>
      <c r="C15" s="13">
        <v>285</v>
      </c>
      <c r="D15" s="13">
        <v>285.04000000000002</v>
      </c>
      <c r="E15" s="13">
        <v>1.1639999999999999</v>
      </c>
      <c r="F15" s="13">
        <v>1.208</v>
      </c>
      <c r="G15" s="13">
        <v>1.131</v>
      </c>
      <c r="H15" s="13">
        <v>50.8</v>
      </c>
      <c r="I15" s="13">
        <v>42.84</v>
      </c>
      <c r="J15" s="13">
        <v>63.58</v>
      </c>
    </row>
    <row r="16" spans="1:16" x14ac:dyDescent="0.25">
      <c r="A16" s="17" t="s">
        <v>132</v>
      </c>
      <c r="B16" s="13">
        <v>286.44</v>
      </c>
      <c r="C16" s="13">
        <v>286.49</v>
      </c>
      <c r="D16" s="13">
        <v>286.47000000000003</v>
      </c>
      <c r="E16" s="13">
        <v>1.1639999999999999</v>
      </c>
      <c r="F16" s="13">
        <v>1.208</v>
      </c>
      <c r="G16" s="13">
        <v>1.131</v>
      </c>
      <c r="H16" s="13">
        <v>32.21</v>
      </c>
      <c r="I16" s="13">
        <v>38.880000000000003</v>
      </c>
      <c r="J16" s="13">
        <v>20.97</v>
      </c>
    </row>
    <row r="17" spans="1:10" x14ac:dyDescent="0.25">
      <c r="A17" s="17" t="s">
        <v>133</v>
      </c>
      <c r="B17" s="13">
        <v>288.01</v>
      </c>
      <c r="C17" s="13">
        <v>288.01</v>
      </c>
      <c r="D17" s="13">
        <v>288.07</v>
      </c>
      <c r="E17" s="13">
        <v>1.1639999999999999</v>
      </c>
      <c r="F17" s="13">
        <v>1.208</v>
      </c>
      <c r="G17" s="13">
        <v>1.131</v>
      </c>
      <c r="H17" s="13">
        <v>11.92</v>
      </c>
      <c r="I17" s="13">
        <v>12.93</v>
      </c>
      <c r="J17" s="13">
        <v>11.01</v>
      </c>
    </row>
    <row r="18" spans="1:10" x14ac:dyDescent="0.25">
      <c r="A18" s="17" t="s">
        <v>134</v>
      </c>
      <c r="B18" s="13">
        <v>288.93</v>
      </c>
      <c r="C18" s="13">
        <v>289.07</v>
      </c>
      <c r="D18" s="13">
        <v>289.02999999999997</v>
      </c>
      <c r="E18" s="13">
        <v>1.1639999999999999</v>
      </c>
      <c r="F18" s="13">
        <v>1.208</v>
      </c>
      <c r="G18" s="13">
        <v>1.131</v>
      </c>
      <c r="H18" s="13">
        <v>2.52</v>
      </c>
      <c r="I18" s="13">
        <v>3.26</v>
      </c>
      <c r="J18" s="13">
        <v>4.41</v>
      </c>
    </row>
    <row r="19" spans="1:10" x14ac:dyDescent="0.25">
      <c r="A19" s="25" t="s">
        <v>3</v>
      </c>
      <c r="B19" s="25"/>
      <c r="C19" s="25"/>
      <c r="D19" s="25"/>
      <c r="E19" s="25"/>
      <c r="F19" s="25"/>
      <c r="G19" s="25"/>
      <c r="H19" s="25"/>
      <c r="I19" s="25"/>
      <c r="J19" s="25"/>
    </row>
    <row r="20" spans="1:10" x14ac:dyDescent="0.25">
      <c r="A20" s="18" t="s">
        <v>135</v>
      </c>
      <c r="B20" s="13">
        <v>399.99</v>
      </c>
      <c r="C20" s="13">
        <v>400.03</v>
      </c>
      <c r="D20" s="13">
        <v>400.05</v>
      </c>
      <c r="E20" s="13">
        <v>1.399</v>
      </c>
      <c r="F20" s="13">
        <v>1.3759999999999999</v>
      </c>
      <c r="G20" s="13">
        <v>1.3049999999999999</v>
      </c>
      <c r="H20" s="13">
        <v>85.47</v>
      </c>
      <c r="I20" s="13">
        <v>82.94</v>
      </c>
      <c r="J20" s="13">
        <v>91.66</v>
      </c>
    </row>
    <row r="21" spans="1:10" x14ac:dyDescent="0.25">
      <c r="A21" s="18" t="s">
        <v>136</v>
      </c>
      <c r="B21" s="13">
        <v>401.92</v>
      </c>
      <c r="C21" s="13">
        <v>401.7</v>
      </c>
      <c r="D21" s="13">
        <v>401.6</v>
      </c>
      <c r="E21" s="13">
        <v>1.399</v>
      </c>
      <c r="F21" s="13">
        <v>1.3759999999999999</v>
      </c>
      <c r="G21" s="13">
        <v>1.3049999999999999</v>
      </c>
      <c r="H21" s="13">
        <v>14.53</v>
      </c>
      <c r="I21" s="13">
        <v>17.059999999999999</v>
      </c>
      <c r="J21" s="13">
        <v>8.34</v>
      </c>
    </row>
    <row r="22" spans="1:10" x14ac:dyDescent="0.25">
      <c r="A22" s="24" t="s">
        <v>4</v>
      </c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5">
      <c r="A23" s="18" t="s">
        <v>137</v>
      </c>
      <c r="B23" s="13">
        <v>532.80999999999995</v>
      </c>
      <c r="C23" s="13">
        <v>532.74</v>
      </c>
      <c r="D23" s="13">
        <v>531.57000000000005</v>
      </c>
      <c r="E23" s="13">
        <v>1.548</v>
      </c>
      <c r="F23" s="13">
        <v>1.4690000000000001</v>
      </c>
      <c r="G23" s="13">
        <v>1.6839999999999999</v>
      </c>
      <c r="H23" s="13">
        <v>59.69</v>
      </c>
      <c r="I23" s="13">
        <v>64.91</v>
      </c>
      <c r="J23" s="13">
        <v>61.32</v>
      </c>
    </row>
    <row r="24" spans="1:10" x14ac:dyDescent="0.25">
      <c r="A24" s="18" t="s">
        <v>138</v>
      </c>
      <c r="B24" s="13">
        <v>531.29</v>
      </c>
      <c r="C24" s="13">
        <v>531.26</v>
      </c>
      <c r="D24" s="13">
        <v>532.95000000000005</v>
      </c>
      <c r="E24" s="13">
        <v>1.548</v>
      </c>
      <c r="F24" s="13">
        <v>1.4690000000000001</v>
      </c>
      <c r="G24" s="13">
        <v>1.6839999999999999</v>
      </c>
      <c r="H24" s="13">
        <v>40.31</v>
      </c>
      <c r="I24" s="13">
        <v>30.56</v>
      </c>
      <c r="J24" s="13">
        <v>38.68</v>
      </c>
    </row>
    <row r="25" spans="1:10" x14ac:dyDescent="0.25">
      <c r="A25" s="18" t="s">
        <v>141</v>
      </c>
      <c r="C25" s="13">
        <v>533.91999999999996</v>
      </c>
      <c r="F25" s="13">
        <v>1.4690000000000001</v>
      </c>
      <c r="I25" s="13">
        <v>4.53</v>
      </c>
    </row>
    <row r="26" spans="1:10" x14ac:dyDescent="0.25">
      <c r="A26" s="24" t="s">
        <v>5</v>
      </c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5">
      <c r="A27" s="12" t="s">
        <v>139</v>
      </c>
      <c r="B27" s="13">
        <v>133.30000000000001</v>
      </c>
      <c r="C27" s="13">
        <v>133.71</v>
      </c>
      <c r="D27" s="13">
        <v>133.65</v>
      </c>
      <c r="E27" s="13">
        <v>1.0940000000000001</v>
      </c>
      <c r="F27" s="13">
        <v>1.609</v>
      </c>
      <c r="G27" s="13">
        <v>1.5720000000000001</v>
      </c>
      <c r="H27" s="13">
        <v>64.540000000000006</v>
      </c>
      <c r="I27" s="13">
        <v>100</v>
      </c>
      <c r="J27" s="13">
        <v>100</v>
      </c>
    </row>
    <row r="28" spans="1:10" x14ac:dyDescent="0.25">
      <c r="A28" s="12" t="s">
        <v>139</v>
      </c>
      <c r="B28" s="13">
        <v>134.22999999999999</v>
      </c>
      <c r="E28" s="13">
        <v>1.0940000000000001</v>
      </c>
      <c r="H28" s="13">
        <v>35.46</v>
      </c>
    </row>
  </sheetData>
  <mergeCells count="11">
    <mergeCell ref="A26:J26"/>
    <mergeCell ref="A22:J22"/>
    <mergeCell ref="A19:J19"/>
    <mergeCell ref="A14:J14"/>
    <mergeCell ref="A1:A2"/>
    <mergeCell ref="B1:D1"/>
    <mergeCell ref="E1:G1"/>
    <mergeCell ref="H1:J1"/>
    <mergeCell ref="B13:D13"/>
    <mergeCell ref="E13:G13"/>
    <mergeCell ref="H13:J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All- survey</vt:lpstr>
      <vt:lpstr>putida live cell</vt:lpstr>
      <vt:lpstr>subtilis live cell</vt:lpstr>
      <vt:lpstr>putida cell wall</vt:lpstr>
      <vt:lpstr>subtilis cell wall</vt:lpstr>
      <vt:lpstr>putida cell membrane</vt:lpstr>
      <vt:lpstr>subtilis cell membrane</vt:lpstr>
      <vt:lpstr>P. putida</vt:lpstr>
      <vt:lpstr>B. subtilis</vt:lpstr>
    </vt:vector>
  </TitlesOfParts>
  <Company>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gg1jmh</cp:lastModifiedBy>
  <dcterms:created xsi:type="dcterms:W3CDTF">2015-11-24T11:18:37Z</dcterms:created>
  <dcterms:modified xsi:type="dcterms:W3CDTF">2020-04-29T12:48:18Z</dcterms:modified>
</cp:coreProperties>
</file>