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huaBerry/Documents/Postgraduate/Publications/Advanced Engineering Materials/Supplementary Data/"/>
    </mc:Choice>
  </mc:AlternateContent>
  <xr:revisionPtr revIDLastSave="0" documentId="13_ncr:1_{2955D6E5-A282-ED48-BCC5-C7F8A5876C92}" xr6:coauthVersionLast="47" xr6:coauthVersionMax="47" xr10:uidLastSave="{00000000-0000-0000-0000-000000000000}"/>
  <bookViews>
    <workbookView xWindow="0" yWindow="500" windowWidth="38400" windowHeight="19660" activeTab="6" xr2:uid="{FC967CA0-95FE-974E-AD50-81AC0B66E0B0}"/>
  </bookViews>
  <sheets>
    <sheet name="A" sheetId="1" r:id="rId1"/>
    <sheet name="B" sheetId="2" r:id="rId2"/>
    <sheet name="C" sheetId="4" r:id="rId3"/>
    <sheet name="D" sheetId="8" r:id="rId4"/>
    <sheet name="E" sheetId="9" r:id="rId5"/>
    <sheet name="F" sheetId="10" r:id="rId6"/>
    <sheet name="Summary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7" i="1"/>
  <c r="H21" i="2"/>
  <c r="H7" i="2"/>
  <c r="H21" i="4"/>
  <c r="H7" i="4"/>
  <c r="H21" i="8"/>
  <c r="H7" i="8"/>
  <c r="H21" i="9"/>
  <c r="H7" i="9"/>
  <c r="H21" i="10"/>
  <c r="H7" i="10"/>
  <c r="H20" i="10"/>
  <c r="H19" i="10"/>
  <c r="H6" i="10"/>
  <c r="H5" i="10"/>
  <c r="H20" i="9"/>
  <c r="H19" i="9"/>
  <c r="H6" i="9"/>
  <c r="H5" i="9"/>
  <c r="H20" i="8"/>
  <c r="H19" i="8"/>
  <c r="H6" i="8"/>
  <c r="H5" i="8"/>
  <c r="H20" i="4"/>
  <c r="H19" i="4"/>
  <c r="H6" i="4"/>
  <c r="H5" i="4"/>
  <c r="H6" i="2"/>
  <c r="H5" i="2"/>
  <c r="H20" i="2"/>
  <c r="H19" i="2"/>
  <c r="H20" i="1"/>
  <c r="H19" i="1"/>
  <c r="H6" i="1"/>
  <c r="H5" i="1"/>
  <c r="E23" i="10"/>
  <c r="E22" i="10"/>
  <c r="E21" i="10"/>
  <c r="E20" i="10"/>
  <c r="E19" i="10"/>
  <c r="E26" i="10" s="1"/>
  <c r="J14" i="9"/>
  <c r="I14" i="9"/>
  <c r="E23" i="9"/>
  <c r="E22" i="9"/>
  <c r="E21" i="9"/>
  <c r="E20" i="9"/>
  <c r="E19" i="9"/>
  <c r="E26" i="9" s="1"/>
  <c r="J14" i="8"/>
  <c r="I14" i="8"/>
  <c r="E23" i="8"/>
  <c r="E22" i="8"/>
  <c r="E21" i="8"/>
  <c r="E20" i="8"/>
  <c r="E19" i="8"/>
  <c r="E26" i="8" s="1"/>
  <c r="E11" i="9"/>
  <c r="E25" i="4"/>
  <c r="E11" i="4"/>
  <c r="E25" i="2"/>
  <c r="E11" i="2"/>
  <c r="E25" i="1"/>
  <c r="E11" i="1"/>
  <c r="J14" i="4"/>
  <c r="I14" i="4"/>
  <c r="E23" i="4"/>
  <c r="E22" i="4"/>
  <c r="E21" i="4"/>
  <c r="E20" i="4"/>
  <c r="E19" i="4"/>
  <c r="E26" i="4" s="1"/>
  <c r="E23" i="2"/>
  <c r="E22" i="2"/>
  <c r="E21" i="2"/>
  <c r="E20" i="2"/>
  <c r="E19" i="2"/>
  <c r="E26" i="2" s="1"/>
  <c r="E23" i="1"/>
  <c r="E22" i="1"/>
  <c r="E21" i="1"/>
  <c r="E20" i="1"/>
  <c r="E19" i="1"/>
  <c r="E26" i="1" s="1"/>
  <c r="E9" i="10"/>
  <c r="E8" i="10"/>
  <c r="E7" i="10"/>
  <c r="E6" i="10"/>
  <c r="E5" i="10"/>
  <c r="E12" i="10" s="1"/>
  <c r="E9" i="9"/>
  <c r="E8" i="9"/>
  <c r="E7" i="9"/>
  <c r="E6" i="9"/>
  <c r="E5" i="9"/>
  <c r="E12" i="9" s="1"/>
  <c r="E12" i="2"/>
  <c r="E9" i="8"/>
  <c r="E8" i="8"/>
  <c r="E7" i="8"/>
  <c r="E6" i="8"/>
  <c r="E5" i="8"/>
  <c r="E11" i="8" s="1"/>
  <c r="E9" i="4"/>
  <c r="E8" i="4"/>
  <c r="E7" i="4"/>
  <c r="E6" i="4"/>
  <c r="E5" i="4"/>
  <c r="E12" i="4" s="1"/>
  <c r="E9" i="2"/>
  <c r="E8" i="2"/>
  <c r="E7" i="2"/>
  <c r="E6" i="2"/>
  <c r="E5" i="2"/>
  <c r="E9" i="1"/>
  <c r="E8" i="1"/>
  <c r="E7" i="1"/>
  <c r="E6" i="1"/>
  <c r="E5" i="1"/>
  <c r="E12" i="1" s="1"/>
  <c r="I14" i="10" l="1"/>
  <c r="J14" i="10"/>
  <c r="E25" i="10"/>
  <c r="E11" i="10"/>
  <c r="E25" i="9"/>
  <c r="E25" i="8"/>
  <c r="E12" i="8"/>
  <c r="I14" i="2"/>
  <c r="J14" i="2"/>
  <c r="I14" i="1"/>
  <c r="J14" i="1"/>
</calcChain>
</file>

<file path=xl/sharedStrings.xml><?xml version="1.0" encoding="utf-8"?>
<sst xmlns="http://schemas.openxmlformats.org/spreadsheetml/2006/main" count="199" uniqueCount="31">
  <si>
    <t>Hardness (HV)</t>
  </si>
  <si>
    <t>Test Point</t>
  </si>
  <si>
    <t>Average Hardness (HV)</t>
  </si>
  <si>
    <t>Maximum Hardness (HV)</t>
  </si>
  <si>
    <t>Minimum Hardness (HV)</t>
  </si>
  <si>
    <t>Range (HV)</t>
  </si>
  <si>
    <t>Uncertainty (HV)</t>
  </si>
  <si>
    <t>Predicted Hardness (HV)</t>
  </si>
  <si>
    <t>Percentage Difference</t>
  </si>
  <si>
    <t>AC</t>
  </si>
  <si>
    <t>HT</t>
  </si>
  <si>
    <t>AC to HT</t>
  </si>
  <si>
    <t>Increase</t>
  </si>
  <si>
    <t>Percentage Increase</t>
  </si>
  <si>
    <t>Difference</t>
  </si>
  <si>
    <t>Sample</t>
  </si>
  <si>
    <t>Predicted</t>
  </si>
  <si>
    <t>As-Cast</t>
  </si>
  <si>
    <t>Homogenised</t>
  </si>
  <si>
    <t>Predicted Error</t>
  </si>
  <si>
    <t>As-Cast Error</t>
  </si>
  <si>
    <t>Homogenised Error</t>
  </si>
  <si>
    <t>Standard Deviation</t>
  </si>
  <si>
    <t>Variance</t>
  </si>
  <si>
    <t>Standard Error</t>
  </si>
  <si>
    <t>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</si>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</sst>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B041"/>
      <color rgb="FFF1C4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1A265-AD6C-D745-8E41-E966C8DE4399}">
  <dimension ref="A1:J26"/>
  <sheetViews>
    <sheetView workbookViewId="0">
      <selection activeCell="G25" sqref="G25"/>
    </sheetView>
  </sheetViews>
  <sheetFormatPr baseColWidth="10" defaultRowHeight="16" x14ac:dyDescent="0.2"/>
  <cols>
    <col min="2" max="2" width="12.83203125" customWidth="1"/>
    <col min="3" max="3" width="10.83203125" customWidth="1"/>
    <col min="4" max="4" width="21.6640625" customWidth="1"/>
    <col min="7" max="7" width="19.6640625" customWidth="1"/>
    <col min="10" max="10" width="17.6640625" customWidth="1"/>
  </cols>
  <sheetData>
    <row r="1" spans="1:10" x14ac:dyDescent="0.2">
      <c r="A1" s="1" t="s">
        <v>9</v>
      </c>
    </row>
    <row r="2" spans="1:10" x14ac:dyDescent="0.2">
      <c r="A2" t="s">
        <v>1</v>
      </c>
      <c r="B2" t="s">
        <v>0</v>
      </c>
    </row>
    <row r="3" spans="1:10" x14ac:dyDescent="0.2">
      <c r="A3">
        <v>1</v>
      </c>
      <c r="B3">
        <v>327</v>
      </c>
      <c r="D3" t="s">
        <v>7</v>
      </c>
      <c r="E3">
        <v>483.11</v>
      </c>
    </row>
    <row r="4" spans="1:10" x14ac:dyDescent="0.2">
      <c r="A4">
        <v>2</v>
      </c>
      <c r="B4">
        <v>338</v>
      </c>
    </row>
    <row r="5" spans="1:10" x14ac:dyDescent="0.2">
      <c r="A5">
        <v>3</v>
      </c>
      <c r="B5">
        <v>341</v>
      </c>
      <c r="D5" t="s">
        <v>2</v>
      </c>
      <c r="E5">
        <f>AVERAGE(B3:B12)</f>
        <v>332.4</v>
      </c>
      <c r="G5" t="s">
        <v>22</v>
      </c>
      <c r="H5">
        <f>STDEV(B3:B12)</f>
        <v>6.8019605016985105</v>
      </c>
    </row>
    <row r="6" spans="1:10" x14ac:dyDescent="0.2">
      <c r="A6">
        <v>4</v>
      </c>
      <c r="B6">
        <v>329</v>
      </c>
      <c r="D6" t="s">
        <v>4</v>
      </c>
      <c r="E6">
        <f>MIN(B3:B12)</f>
        <v>321</v>
      </c>
      <c r="G6" t="s">
        <v>23</v>
      </c>
      <c r="H6">
        <f>_xlfn.VAR.S(B3:B12)</f>
        <v>46.266666666666659</v>
      </c>
    </row>
    <row r="7" spans="1:10" x14ac:dyDescent="0.2">
      <c r="A7">
        <v>5</v>
      </c>
      <c r="B7">
        <v>340</v>
      </c>
      <c r="D7" t="s">
        <v>3</v>
      </c>
      <c r="E7">
        <f>MAX(B3:B12)</f>
        <v>341</v>
      </c>
      <c r="G7" t="s">
        <v>24</v>
      </c>
      <c r="H7">
        <f>H5/SQRT(10)</f>
        <v>2.1509687739868899</v>
      </c>
    </row>
    <row r="8" spans="1:10" x14ac:dyDescent="0.2">
      <c r="A8">
        <v>6</v>
      </c>
      <c r="B8">
        <v>327</v>
      </c>
      <c r="D8" t="s">
        <v>5</v>
      </c>
      <c r="E8">
        <f>MAX(B3:B12)-MIN(B3:B12)</f>
        <v>20</v>
      </c>
    </row>
    <row r="9" spans="1:10" x14ac:dyDescent="0.2">
      <c r="A9">
        <v>7</v>
      </c>
      <c r="B9">
        <v>328</v>
      </c>
      <c r="D9" t="s">
        <v>6</v>
      </c>
      <c r="E9">
        <f>(MAX(B3:B12)-MIN(B3:B12))/2</f>
        <v>10</v>
      </c>
    </row>
    <row r="10" spans="1:10" x14ac:dyDescent="0.2">
      <c r="A10">
        <v>8</v>
      </c>
      <c r="B10">
        <v>336</v>
      </c>
    </row>
    <row r="11" spans="1:10" x14ac:dyDescent="0.2">
      <c r="A11">
        <v>9</v>
      </c>
      <c r="B11">
        <v>321</v>
      </c>
      <c r="D11" t="s">
        <v>14</v>
      </c>
      <c r="E11">
        <f>E5-E3</f>
        <v>-150.71000000000004</v>
      </c>
    </row>
    <row r="12" spans="1:10" x14ac:dyDescent="0.2">
      <c r="A12">
        <v>10</v>
      </c>
      <c r="B12">
        <v>337</v>
      </c>
      <c r="D12" t="s">
        <v>8</v>
      </c>
      <c r="E12">
        <f>((ABS(E5-E3)/E3)*100)</f>
        <v>31.195793918569276</v>
      </c>
    </row>
    <row r="13" spans="1:10" x14ac:dyDescent="0.2">
      <c r="I13" t="s">
        <v>12</v>
      </c>
      <c r="J13" t="s">
        <v>13</v>
      </c>
    </row>
    <row r="14" spans="1:10" x14ac:dyDescent="0.2">
      <c r="H14" s="1" t="s">
        <v>11</v>
      </c>
      <c r="I14">
        <f>E19-E5</f>
        <v>29.800000000000011</v>
      </c>
      <c r="J14">
        <f>((E19-E5)/E5)*100</f>
        <v>8.9651022864019296</v>
      </c>
    </row>
    <row r="15" spans="1:10" x14ac:dyDescent="0.2">
      <c r="A15" s="1" t="s">
        <v>10</v>
      </c>
    </row>
    <row r="16" spans="1:10" x14ac:dyDescent="0.2">
      <c r="A16" t="s">
        <v>1</v>
      </c>
      <c r="B16" t="s">
        <v>0</v>
      </c>
    </row>
    <row r="17" spans="1:8" x14ac:dyDescent="0.2">
      <c r="A17">
        <v>1</v>
      </c>
      <c r="B17">
        <v>361</v>
      </c>
      <c r="D17" t="s">
        <v>7</v>
      </c>
      <c r="E17">
        <v>483.11</v>
      </c>
    </row>
    <row r="18" spans="1:8" x14ac:dyDescent="0.2">
      <c r="A18">
        <v>2</v>
      </c>
      <c r="B18">
        <v>362</v>
      </c>
    </row>
    <row r="19" spans="1:8" x14ac:dyDescent="0.2">
      <c r="A19">
        <v>3</v>
      </c>
      <c r="B19">
        <v>366</v>
      </c>
      <c r="D19" t="s">
        <v>2</v>
      </c>
      <c r="E19">
        <f>AVERAGE(B17:B26)</f>
        <v>362.2</v>
      </c>
      <c r="G19" t="s">
        <v>22</v>
      </c>
      <c r="H19">
        <f>STDEV(B17:B26)</f>
        <v>8.9417870448560528</v>
      </c>
    </row>
    <row r="20" spans="1:8" x14ac:dyDescent="0.2">
      <c r="A20">
        <v>4</v>
      </c>
      <c r="B20">
        <v>353</v>
      </c>
      <c r="D20" t="s">
        <v>4</v>
      </c>
      <c r="E20">
        <f>MIN(B17:B26)</f>
        <v>348</v>
      </c>
      <c r="G20" t="s">
        <v>23</v>
      </c>
      <c r="H20">
        <f>_xlfn.VAR.S(B17:B26)</f>
        <v>79.955555555555549</v>
      </c>
    </row>
    <row r="21" spans="1:8" x14ac:dyDescent="0.2">
      <c r="A21">
        <v>5</v>
      </c>
      <c r="B21">
        <v>372</v>
      </c>
      <c r="D21" t="s">
        <v>3</v>
      </c>
      <c r="E21">
        <f>MAX(B17:B26)</f>
        <v>376</v>
      </c>
      <c r="G21" t="s">
        <v>24</v>
      </c>
      <c r="H21">
        <f>H19/SQRT(10)</f>
        <v>2.8276413413931323</v>
      </c>
    </row>
    <row r="22" spans="1:8" x14ac:dyDescent="0.2">
      <c r="A22">
        <v>6</v>
      </c>
      <c r="B22">
        <v>369</v>
      </c>
      <c r="D22" t="s">
        <v>5</v>
      </c>
      <c r="E22">
        <f>MAX(B17:B26)-MIN(B17:B26)</f>
        <v>28</v>
      </c>
    </row>
    <row r="23" spans="1:8" x14ac:dyDescent="0.2">
      <c r="A23">
        <v>7</v>
      </c>
      <c r="B23">
        <v>353</v>
      </c>
      <c r="D23" t="s">
        <v>6</v>
      </c>
      <c r="E23">
        <f>(MAX(B17:B26)-MIN(B17:B26))/2</f>
        <v>14</v>
      </c>
    </row>
    <row r="24" spans="1:8" x14ac:dyDescent="0.2">
      <c r="A24">
        <v>8</v>
      </c>
      <c r="B24">
        <v>376</v>
      </c>
    </row>
    <row r="25" spans="1:8" x14ac:dyDescent="0.2">
      <c r="A25">
        <v>9</v>
      </c>
      <c r="B25">
        <v>362</v>
      </c>
      <c r="D25" t="s">
        <v>14</v>
      </c>
      <c r="E25">
        <f>E19-E17</f>
        <v>-120.91000000000003</v>
      </c>
    </row>
    <row r="26" spans="1:8" x14ac:dyDescent="0.2">
      <c r="A26">
        <v>10</v>
      </c>
      <c r="B26">
        <v>348</v>
      </c>
      <c r="D26" t="s">
        <v>8</v>
      </c>
      <c r="E26">
        <f>((ABS(E19-E17)/E17)*100)</f>
        <v>25.027426466022234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F6251-FD94-314E-BEE3-73B717EAC1F4}">
  <dimension ref="A1:J29"/>
  <sheetViews>
    <sheetView workbookViewId="0">
      <selection activeCell="D33" sqref="D33"/>
    </sheetView>
  </sheetViews>
  <sheetFormatPr baseColWidth="10" defaultRowHeight="16" x14ac:dyDescent="0.2"/>
  <cols>
    <col min="2" max="2" width="12.83203125" customWidth="1"/>
    <col min="3" max="3" width="10.83203125" customWidth="1"/>
    <col min="4" max="4" width="24.5" customWidth="1"/>
    <col min="7" max="7" width="18.83203125" customWidth="1"/>
    <col min="10" max="10" width="17.6640625" customWidth="1"/>
  </cols>
  <sheetData>
    <row r="1" spans="1:10" x14ac:dyDescent="0.2">
      <c r="A1" s="1" t="s">
        <v>9</v>
      </c>
    </row>
    <row r="2" spans="1:10" x14ac:dyDescent="0.2">
      <c r="A2" t="s">
        <v>1</v>
      </c>
      <c r="B2" t="s">
        <v>0</v>
      </c>
    </row>
    <row r="3" spans="1:10" x14ac:dyDescent="0.2">
      <c r="A3">
        <v>1</v>
      </c>
      <c r="B3">
        <v>310</v>
      </c>
      <c r="D3" t="s">
        <v>7</v>
      </c>
      <c r="E3">
        <v>475.9</v>
      </c>
    </row>
    <row r="4" spans="1:10" x14ac:dyDescent="0.2">
      <c r="A4">
        <v>2</v>
      </c>
      <c r="B4">
        <v>299</v>
      </c>
    </row>
    <row r="5" spans="1:10" x14ac:dyDescent="0.2">
      <c r="A5">
        <v>3</v>
      </c>
      <c r="B5">
        <v>312</v>
      </c>
      <c r="D5" t="s">
        <v>2</v>
      </c>
      <c r="E5">
        <f>AVERAGE(B3:B12)</f>
        <v>307.7</v>
      </c>
      <c r="G5" t="s">
        <v>22</v>
      </c>
      <c r="H5">
        <f>STDEV(B3:B12)</f>
        <v>8.7056814143919201</v>
      </c>
    </row>
    <row r="6" spans="1:10" x14ac:dyDescent="0.2">
      <c r="A6">
        <v>4</v>
      </c>
      <c r="B6">
        <v>301</v>
      </c>
      <c r="D6" t="s">
        <v>4</v>
      </c>
      <c r="E6">
        <f>MIN(B3:B12)</f>
        <v>290</v>
      </c>
      <c r="G6" t="s">
        <v>23</v>
      </c>
      <c r="H6">
        <f>_xlfn.VAR.S(B3:B12)</f>
        <v>75.788888888888906</v>
      </c>
    </row>
    <row r="7" spans="1:10" x14ac:dyDescent="0.2">
      <c r="A7">
        <v>5</v>
      </c>
      <c r="B7">
        <v>318</v>
      </c>
      <c r="D7" t="s">
        <v>3</v>
      </c>
      <c r="E7">
        <f>MAX(B3:B12)</f>
        <v>318</v>
      </c>
      <c r="G7" t="s">
        <v>24</v>
      </c>
      <c r="H7">
        <f>H5/SQRT(10)</f>
        <v>2.7529781853274629</v>
      </c>
    </row>
    <row r="8" spans="1:10" x14ac:dyDescent="0.2">
      <c r="A8">
        <v>6</v>
      </c>
      <c r="B8">
        <v>316</v>
      </c>
      <c r="D8" t="s">
        <v>5</v>
      </c>
      <c r="E8">
        <f>MAX(B3:B12)-MIN(B3:B12)</f>
        <v>28</v>
      </c>
    </row>
    <row r="9" spans="1:10" x14ac:dyDescent="0.2">
      <c r="A9">
        <v>7</v>
      </c>
      <c r="B9">
        <v>306</v>
      </c>
      <c r="D9" t="s">
        <v>6</v>
      </c>
      <c r="E9">
        <f>(MAX(B3:B12)-MIN(B3:B12))/2</f>
        <v>14</v>
      </c>
    </row>
    <row r="10" spans="1:10" x14ac:dyDescent="0.2">
      <c r="A10">
        <v>8</v>
      </c>
      <c r="B10">
        <v>313</v>
      </c>
    </row>
    <row r="11" spans="1:10" x14ac:dyDescent="0.2">
      <c r="A11">
        <v>9</v>
      </c>
      <c r="B11">
        <v>312</v>
      </c>
      <c r="D11" t="s">
        <v>14</v>
      </c>
      <c r="E11">
        <f>E5-E3</f>
        <v>-168.2</v>
      </c>
    </row>
    <row r="12" spans="1:10" x14ac:dyDescent="0.2">
      <c r="A12">
        <v>10</v>
      </c>
      <c r="B12">
        <v>290</v>
      </c>
      <c r="D12" t="s">
        <v>8</v>
      </c>
      <c r="E12">
        <f>((ABS(E5-E3)/E3)*100)</f>
        <v>35.343559571338517</v>
      </c>
    </row>
    <row r="13" spans="1:10" x14ac:dyDescent="0.2">
      <c r="I13" t="s">
        <v>12</v>
      </c>
      <c r="J13" t="s">
        <v>13</v>
      </c>
    </row>
    <row r="14" spans="1:10" x14ac:dyDescent="0.2">
      <c r="H14" s="1" t="s">
        <v>11</v>
      </c>
      <c r="I14">
        <f>E19-E5</f>
        <v>98.100000000000023</v>
      </c>
      <c r="J14">
        <f>((E19-E5)/E5)*100</f>
        <v>31.881702957426072</v>
      </c>
    </row>
    <row r="15" spans="1:10" x14ac:dyDescent="0.2">
      <c r="A15" s="1" t="s">
        <v>10</v>
      </c>
    </row>
    <row r="16" spans="1:10" x14ac:dyDescent="0.2">
      <c r="A16" t="s">
        <v>1</v>
      </c>
      <c r="B16" t="s">
        <v>0</v>
      </c>
    </row>
    <row r="17" spans="1:8" x14ac:dyDescent="0.2">
      <c r="A17">
        <v>1</v>
      </c>
      <c r="B17">
        <v>392</v>
      </c>
      <c r="D17" t="s">
        <v>7</v>
      </c>
      <c r="E17">
        <v>475.9</v>
      </c>
    </row>
    <row r="18" spans="1:8" x14ac:dyDescent="0.2">
      <c r="A18">
        <v>2</v>
      </c>
      <c r="B18">
        <v>394</v>
      </c>
    </row>
    <row r="19" spans="1:8" x14ac:dyDescent="0.2">
      <c r="A19">
        <v>3</v>
      </c>
      <c r="B19">
        <v>423</v>
      </c>
      <c r="D19" t="s">
        <v>2</v>
      </c>
      <c r="E19">
        <f>AVERAGE(B17:B26)</f>
        <v>405.8</v>
      </c>
      <c r="G19" t="s">
        <v>22</v>
      </c>
      <c r="H19">
        <f>STDEV(B17:B26)</f>
        <v>11.56431292093626</v>
      </c>
    </row>
    <row r="20" spans="1:8" x14ac:dyDescent="0.2">
      <c r="A20">
        <v>4</v>
      </c>
      <c r="B20">
        <v>405</v>
      </c>
      <c r="D20" t="s">
        <v>4</v>
      </c>
      <c r="E20">
        <f>MIN(B17:B26)</f>
        <v>392</v>
      </c>
      <c r="G20" t="s">
        <v>23</v>
      </c>
      <c r="H20">
        <f>_xlfn.VAR.S(B17:B26)</f>
        <v>133.73333333333332</v>
      </c>
    </row>
    <row r="21" spans="1:8" x14ac:dyDescent="0.2">
      <c r="A21">
        <v>5</v>
      </c>
      <c r="B21">
        <v>421</v>
      </c>
      <c r="D21" t="s">
        <v>3</v>
      </c>
      <c r="E21">
        <f>MAX(B17:B26)</f>
        <v>423</v>
      </c>
      <c r="G21" t="s">
        <v>24</v>
      </c>
      <c r="H21">
        <f>H19/SQRT(10)</f>
        <v>3.6569568405073269</v>
      </c>
    </row>
    <row r="22" spans="1:8" x14ac:dyDescent="0.2">
      <c r="A22">
        <v>6</v>
      </c>
      <c r="B22">
        <v>392</v>
      </c>
      <c r="D22" t="s">
        <v>5</v>
      </c>
      <c r="E22">
        <f>MAX(B17:B26)-MIN(B17:B26)</f>
        <v>31</v>
      </c>
    </row>
    <row r="23" spans="1:8" x14ac:dyDescent="0.2">
      <c r="A23">
        <v>7</v>
      </c>
      <c r="B23">
        <v>413</v>
      </c>
      <c r="D23" t="s">
        <v>6</v>
      </c>
      <c r="E23">
        <f>(MAX(B17:B26)-MIN(B17:B26))/2</f>
        <v>15.5</v>
      </c>
    </row>
    <row r="24" spans="1:8" x14ac:dyDescent="0.2">
      <c r="A24">
        <v>8</v>
      </c>
      <c r="B24">
        <v>398</v>
      </c>
    </row>
    <row r="25" spans="1:8" x14ac:dyDescent="0.2">
      <c r="A25">
        <v>9</v>
      </c>
      <c r="B25">
        <v>408</v>
      </c>
      <c r="D25" t="s">
        <v>14</v>
      </c>
      <c r="E25">
        <f>E19-E17</f>
        <v>-70.099999999999966</v>
      </c>
    </row>
    <row r="26" spans="1:8" x14ac:dyDescent="0.2">
      <c r="A26">
        <v>10</v>
      </c>
      <c r="B26">
        <v>412</v>
      </c>
      <c r="D26" t="s">
        <v>8</v>
      </c>
      <c r="E26">
        <f>((ABS(E19-E17)/E17)*100)</f>
        <v>14.72998529102752</v>
      </c>
    </row>
    <row r="28" spans="1:8" x14ac:dyDescent="0.2">
      <c r="A28" s="1"/>
    </row>
    <row r="29" spans="1:8" x14ac:dyDescent="0.2">
      <c r="A2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046EF-A7D0-C545-9F7D-517AC5EE8111}">
  <dimension ref="A1:J26"/>
  <sheetViews>
    <sheetView workbookViewId="0">
      <selection activeCell="H25" sqref="H25"/>
    </sheetView>
  </sheetViews>
  <sheetFormatPr baseColWidth="10" defaultRowHeight="16" x14ac:dyDescent="0.2"/>
  <cols>
    <col min="2" max="2" width="12.83203125" customWidth="1"/>
    <col min="3" max="3" width="10.83203125" customWidth="1"/>
    <col min="4" max="4" width="21.6640625" customWidth="1"/>
    <col min="7" max="7" width="18.1640625" customWidth="1"/>
    <col min="10" max="10" width="18" customWidth="1"/>
  </cols>
  <sheetData>
    <row r="1" spans="1:10" x14ac:dyDescent="0.2">
      <c r="A1" s="1" t="s">
        <v>9</v>
      </c>
    </row>
    <row r="2" spans="1:10" x14ac:dyDescent="0.2">
      <c r="A2" t="s">
        <v>1</v>
      </c>
      <c r="B2" t="s">
        <v>0</v>
      </c>
    </row>
    <row r="3" spans="1:10" x14ac:dyDescent="0.2">
      <c r="A3">
        <v>1</v>
      </c>
      <c r="B3">
        <v>415</v>
      </c>
      <c r="D3" t="s">
        <v>7</v>
      </c>
      <c r="E3">
        <v>451.36</v>
      </c>
    </row>
    <row r="4" spans="1:10" x14ac:dyDescent="0.2">
      <c r="A4">
        <v>2</v>
      </c>
      <c r="B4">
        <v>381</v>
      </c>
    </row>
    <row r="5" spans="1:10" x14ac:dyDescent="0.2">
      <c r="A5">
        <v>3</v>
      </c>
      <c r="B5">
        <v>396</v>
      </c>
      <c r="D5" t="s">
        <v>2</v>
      </c>
      <c r="E5">
        <f>AVERAGE(B3:B12)</f>
        <v>389.5</v>
      </c>
      <c r="G5" t="s">
        <v>22</v>
      </c>
      <c r="H5">
        <f>STDEV(B3:B12)</f>
        <v>15.378556499229699</v>
      </c>
    </row>
    <row r="6" spans="1:10" x14ac:dyDescent="0.2">
      <c r="A6">
        <v>4</v>
      </c>
      <c r="B6">
        <v>386</v>
      </c>
      <c r="D6" t="s">
        <v>4</v>
      </c>
      <c r="E6">
        <f>MIN(B3:B12)</f>
        <v>370</v>
      </c>
      <c r="G6" t="s">
        <v>23</v>
      </c>
      <c r="H6">
        <f>_xlfn.VAR.S(B3:B12)</f>
        <v>236.5</v>
      </c>
    </row>
    <row r="7" spans="1:10" x14ac:dyDescent="0.2">
      <c r="A7">
        <v>5</v>
      </c>
      <c r="B7">
        <v>386</v>
      </c>
      <c r="D7" t="s">
        <v>3</v>
      </c>
      <c r="E7">
        <f>MAX(B3:B12)</f>
        <v>416</v>
      </c>
      <c r="G7" t="s">
        <v>24</v>
      </c>
      <c r="H7">
        <f>H5/SQRT(10)</f>
        <v>4.8631265663151311</v>
      </c>
    </row>
    <row r="8" spans="1:10" x14ac:dyDescent="0.2">
      <c r="A8">
        <v>6</v>
      </c>
      <c r="B8">
        <v>376</v>
      </c>
      <c r="D8" t="s">
        <v>5</v>
      </c>
      <c r="E8">
        <f>MAX(B3:B12)-MIN(B3:B12)</f>
        <v>46</v>
      </c>
    </row>
    <row r="9" spans="1:10" x14ac:dyDescent="0.2">
      <c r="A9">
        <v>7</v>
      </c>
      <c r="B9">
        <v>370</v>
      </c>
      <c r="D9" t="s">
        <v>6</v>
      </c>
      <c r="E9">
        <f>(MAX(B3:B12)-MIN(B3:B12))/2</f>
        <v>23</v>
      </c>
    </row>
    <row r="10" spans="1:10" x14ac:dyDescent="0.2">
      <c r="A10">
        <v>8</v>
      </c>
      <c r="B10">
        <v>416</v>
      </c>
    </row>
    <row r="11" spans="1:10" x14ac:dyDescent="0.2">
      <c r="A11">
        <v>9</v>
      </c>
      <c r="B11">
        <v>381</v>
      </c>
      <c r="D11" t="s">
        <v>14</v>
      </c>
      <c r="E11">
        <f>E5-E3</f>
        <v>-61.860000000000014</v>
      </c>
    </row>
    <row r="12" spans="1:10" x14ac:dyDescent="0.2">
      <c r="A12">
        <v>10</v>
      </c>
      <c r="B12">
        <v>388</v>
      </c>
      <c r="D12" t="s">
        <v>8</v>
      </c>
      <c r="E12">
        <f>((ABS(E5-E3)/E3)*100)</f>
        <v>13.705246366536691</v>
      </c>
    </row>
    <row r="13" spans="1:10" x14ac:dyDescent="0.2">
      <c r="I13" t="s">
        <v>12</v>
      </c>
      <c r="J13" t="s">
        <v>13</v>
      </c>
    </row>
    <row r="14" spans="1:10" x14ac:dyDescent="0.2">
      <c r="H14" s="1" t="s">
        <v>11</v>
      </c>
      <c r="I14">
        <f>E19-E5</f>
        <v>9.3000000000000114</v>
      </c>
      <c r="J14">
        <f>((E19-E5)/E5)*100</f>
        <v>2.3876765083440334</v>
      </c>
    </row>
    <row r="15" spans="1:10" x14ac:dyDescent="0.2">
      <c r="A15" s="1" t="s">
        <v>10</v>
      </c>
    </row>
    <row r="16" spans="1:10" x14ac:dyDescent="0.2">
      <c r="A16" t="s">
        <v>1</v>
      </c>
      <c r="B16" t="s">
        <v>0</v>
      </c>
    </row>
    <row r="17" spans="1:8" x14ac:dyDescent="0.2">
      <c r="A17">
        <v>1</v>
      </c>
      <c r="B17">
        <v>388</v>
      </c>
      <c r="D17" t="s">
        <v>7</v>
      </c>
      <c r="E17">
        <v>451.36</v>
      </c>
    </row>
    <row r="18" spans="1:8" x14ac:dyDescent="0.2">
      <c r="A18">
        <v>2</v>
      </c>
      <c r="B18">
        <v>410</v>
      </c>
    </row>
    <row r="19" spans="1:8" x14ac:dyDescent="0.2">
      <c r="A19">
        <v>3</v>
      </c>
      <c r="B19">
        <v>407</v>
      </c>
      <c r="D19" t="s">
        <v>2</v>
      </c>
      <c r="E19">
        <f>AVERAGE(B17:B26)</f>
        <v>398.8</v>
      </c>
      <c r="G19" t="s">
        <v>22</v>
      </c>
      <c r="H19">
        <f>STDEV(B17:B26)</f>
        <v>12.200182148002728</v>
      </c>
    </row>
    <row r="20" spans="1:8" x14ac:dyDescent="0.2">
      <c r="A20">
        <v>4</v>
      </c>
      <c r="B20">
        <v>397</v>
      </c>
      <c r="D20" t="s">
        <v>4</v>
      </c>
      <c r="E20">
        <f>MIN(B17:B26)</f>
        <v>376</v>
      </c>
      <c r="G20" t="s">
        <v>23</v>
      </c>
      <c r="H20">
        <f>_xlfn.VAR.S(B17:B26)</f>
        <v>148.84444444444446</v>
      </c>
    </row>
    <row r="21" spans="1:8" x14ac:dyDescent="0.2">
      <c r="A21">
        <v>5</v>
      </c>
      <c r="B21">
        <v>397</v>
      </c>
      <c r="D21" t="s">
        <v>3</v>
      </c>
      <c r="E21">
        <f>MAX(B17:B26)</f>
        <v>415</v>
      </c>
      <c r="G21" t="s">
        <v>24</v>
      </c>
      <c r="H21">
        <f>H19/SQRT(10)</f>
        <v>3.8580363456614095</v>
      </c>
    </row>
    <row r="22" spans="1:8" x14ac:dyDescent="0.2">
      <c r="A22">
        <v>6</v>
      </c>
      <c r="B22">
        <v>376</v>
      </c>
      <c r="D22" t="s">
        <v>5</v>
      </c>
      <c r="E22">
        <f>MAX(B17:B26)-MIN(B17:B26)</f>
        <v>39</v>
      </c>
    </row>
    <row r="23" spans="1:8" x14ac:dyDescent="0.2">
      <c r="A23">
        <v>7</v>
      </c>
      <c r="B23">
        <v>415</v>
      </c>
      <c r="D23" t="s">
        <v>6</v>
      </c>
      <c r="E23">
        <f>(MAX(B17:B26)-MIN(B17:B26))/2</f>
        <v>19.5</v>
      </c>
    </row>
    <row r="24" spans="1:8" x14ac:dyDescent="0.2">
      <c r="A24">
        <v>8</v>
      </c>
      <c r="B24">
        <v>403</v>
      </c>
    </row>
    <row r="25" spans="1:8" x14ac:dyDescent="0.2">
      <c r="A25">
        <v>9</v>
      </c>
      <c r="B25">
        <v>408</v>
      </c>
      <c r="D25" t="s">
        <v>14</v>
      </c>
      <c r="E25">
        <f>E19-E17</f>
        <v>-52.56</v>
      </c>
    </row>
    <row r="26" spans="1:8" x14ac:dyDescent="0.2">
      <c r="A26">
        <v>10</v>
      </c>
      <c r="B26">
        <v>387</v>
      </c>
      <c r="D26" t="s">
        <v>8</v>
      </c>
      <c r="E26">
        <f>((ABS(E19-E17)/E17)*100)</f>
        <v>11.644806806097128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0BAFD-B560-6A41-AE3D-646272266FB9}">
  <dimension ref="A1:J26"/>
  <sheetViews>
    <sheetView zoomScaleNormal="100" workbookViewId="0">
      <selection activeCell="G21" sqref="G21:H21"/>
    </sheetView>
  </sheetViews>
  <sheetFormatPr baseColWidth="10" defaultRowHeight="16" x14ac:dyDescent="0.2"/>
  <cols>
    <col min="2" max="2" width="12.83203125" customWidth="1"/>
    <col min="3" max="3" width="10.83203125" customWidth="1"/>
    <col min="4" max="4" width="21.6640625" customWidth="1"/>
    <col min="7" max="7" width="17.83203125" customWidth="1"/>
    <col min="10" max="10" width="18.6640625" customWidth="1"/>
  </cols>
  <sheetData>
    <row r="1" spans="1:10" x14ac:dyDescent="0.2">
      <c r="A1" s="1" t="s">
        <v>9</v>
      </c>
    </row>
    <row r="2" spans="1:10" x14ac:dyDescent="0.2">
      <c r="A2" t="s">
        <v>1</v>
      </c>
      <c r="B2" t="s">
        <v>0</v>
      </c>
    </row>
    <row r="3" spans="1:10" x14ac:dyDescent="0.2">
      <c r="A3">
        <v>1</v>
      </c>
      <c r="B3">
        <v>868</v>
      </c>
      <c r="D3" t="s">
        <v>7</v>
      </c>
      <c r="E3">
        <v>586.62</v>
      </c>
    </row>
    <row r="4" spans="1:10" x14ac:dyDescent="0.2">
      <c r="A4">
        <v>2</v>
      </c>
      <c r="B4">
        <v>853</v>
      </c>
    </row>
    <row r="5" spans="1:10" x14ac:dyDescent="0.2">
      <c r="A5">
        <v>3</v>
      </c>
      <c r="B5">
        <v>868</v>
      </c>
      <c r="D5" t="s">
        <v>2</v>
      </c>
      <c r="E5">
        <f>AVERAGE(B3:B12)</f>
        <v>855.8</v>
      </c>
      <c r="G5" t="s">
        <v>22</v>
      </c>
      <c r="H5">
        <f>STDEV(B3:B12)</f>
        <v>15.43300935585078</v>
      </c>
    </row>
    <row r="6" spans="1:10" x14ac:dyDescent="0.2">
      <c r="A6">
        <v>4</v>
      </c>
      <c r="B6">
        <v>839</v>
      </c>
      <c r="D6" t="s">
        <v>4</v>
      </c>
      <c r="E6">
        <f>MIN(B3:B12)</f>
        <v>830</v>
      </c>
      <c r="G6" t="s">
        <v>23</v>
      </c>
      <c r="H6">
        <f>_xlfn.VAR.S(B3:B12)</f>
        <v>238.17777777777772</v>
      </c>
    </row>
    <row r="7" spans="1:10" x14ac:dyDescent="0.2">
      <c r="A7">
        <v>5</v>
      </c>
      <c r="B7">
        <v>882</v>
      </c>
      <c r="D7" t="s">
        <v>3</v>
      </c>
      <c r="E7">
        <f>MAX(B3:B12)</f>
        <v>882</v>
      </c>
      <c r="G7" t="s">
        <v>24</v>
      </c>
      <c r="H7">
        <f>H5/SQRT(10)</f>
        <v>4.8803460715176508</v>
      </c>
    </row>
    <row r="8" spans="1:10" x14ac:dyDescent="0.2">
      <c r="A8">
        <v>6</v>
      </c>
      <c r="B8">
        <v>844</v>
      </c>
      <c r="D8" t="s">
        <v>5</v>
      </c>
      <c r="E8">
        <f>MAX(B3:B12)-MIN(B3:B12)</f>
        <v>52</v>
      </c>
    </row>
    <row r="9" spans="1:10" x14ac:dyDescent="0.2">
      <c r="A9">
        <v>7</v>
      </c>
      <c r="B9">
        <v>853</v>
      </c>
      <c r="D9" t="s">
        <v>6</v>
      </c>
      <c r="E9">
        <f>(MAX(B3:B12)-MIN(B3:B12))/2</f>
        <v>26</v>
      </c>
    </row>
    <row r="10" spans="1:10" x14ac:dyDescent="0.2">
      <c r="A10">
        <v>8</v>
      </c>
      <c r="B10">
        <v>863</v>
      </c>
    </row>
    <row r="11" spans="1:10" x14ac:dyDescent="0.2">
      <c r="A11">
        <v>9</v>
      </c>
      <c r="B11">
        <v>830</v>
      </c>
      <c r="D11" t="s">
        <v>14</v>
      </c>
      <c r="E11">
        <f>E5-E3</f>
        <v>269.17999999999995</v>
      </c>
    </row>
    <row r="12" spans="1:10" x14ac:dyDescent="0.2">
      <c r="A12">
        <v>10</v>
      </c>
      <c r="B12">
        <v>858</v>
      </c>
      <c r="D12" t="s">
        <v>8</v>
      </c>
      <c r="E12">
        <f>((ABS(E5-E3)/E3)*100)</f>
        <v>45.88660461627628</v>
      </c>
    </row>
    <row r="13" spans="1:10" x14ac:dyDescent="0.2">
      <c r="I13" t="s">
        <v>12</v>
      </c>
      <c r="J13" t="s">
        <v>13</v>
      </c>
    </row>
    <row r="14" spans="1:10" x14ac:dyDescent="0.2">
      <c r="H14" s="1" t="s">
        <v>11</v>
      </c>
      <c r="I14">
        <f>E19-E5</f>
        <v>-10.099999999999909</v>
      </c>
      <c r="J14">
        <f>((E19-E5)/E5)*100</f>
        <v>-1.1801822855807327</v>
      </c>
    </row>
    <row r="15" spans="1:10" x14ac:dyDescent="0.2">
      <c r="A15" s="1" t="s">
        <v>10</v>
      </c>
    </row>
    <row r="16" spans="1:10" x14ac:dyDescent="0.2">
      <c r="A16" t="s">
        <v>1</v>
      </c>
      <c r="B16" t="s">
        <v>0</v>
      </c>
    </row>
    <row r="17" spans="1:8" x14ac:dyDescent="0.2">
      <c r="A17">
        <v>1</v>
      </c>
      <c r="B17">
        <v>863</v>
      </c>
      <c r="D17" t="s">
        <v>7</v>
      </c>
      <c r="E17">
        <v>586.62</v>
      </c>
    </row>
    <row r="18" spans="1:8" x14ac:dyDescent="0.2">
      <c r="A18">
        <v>2</v>
      </c>
      <c r="B18">
        <v>839</v>
      </c>
    </row>
    <row r="19" spans="1:8" x14ac:dyDescent="0.2">
      <c r="A19">
        <v>3</v>
      </c>
      <c r="B19">
        <v>816</v>
      </c>
      <c r="D19" t="s">
        <v>2</v>
      </c>
      <c r="E19">
        <f>AVERAGE(B17:B26)</f>
        <v>845.7</v>
      </c>
      <c r="G19" t="s">
        <v>22</v>
      </c>
      <c r="H19">
        <f>STDEV(B17:B26)</f>
        <v>21.82786190985172</v>
      </c>
    </row>
    <row r="20" spans="1:8" x14ac:dyDescent="0.2">
      <c r="A20">
        <v>4</v>
      </c>
      <c r="B20">
        <v>848</v>
      </c>
      <c r="D20" t="s">
        <v>4</v>
      </c>
      <c r="E20">
        <f>MIN(B17:B26)</f>
        <v>816</v>
      </c>
      <c r="G20" t="s">
        <v>23</v>
      </c>
      <c r="H20">
        <f>_xlfn.VAR.S(B17:B26)</f>
        <v>476.45555555555558</v>
      </c>
    </row>
    <row r="21" spans="1:8" x14ac:dyDescent="0.2">
      <c r="A21">
        <v>5</v>
      </c>
      <c r="B21">
        <v>825</v>
      </c>
      <c r="D21" t="s">
        <v>3</v>
      </c>
      <c r="E21">
        <f>MAX(B17:B26)</f>
        <v>882</v>
      </c>
      <c r="G21" t="s">
        <v>24</v>
      </c>
      <c r="H21">
        <f>H19/SQRT(10)</f>
        <v>6.9025760086764381</v>
      </c>
    </row>
    <row r="22" spans="1:8" x14ac:dyDescent="0.2">
      <c r="A22">
        <v>6</v>
      </c>
      <c r="B22">
        <v>882</v>
      </c>
      <c r="D22" t="s">
        <v>5</v>
      </c>
      <c r="E22">
        <f>MAX(B17:B26)-MIN(B17:B26)</f>
        <v>66</v>
      </c>
    </row>
    <row r="23" spans="1:8" x14ac:dyDescent="0.2">
      <c r="A23">
        <v>7</v>
      </c>
      <c r="B23">
        <v>872</v>
      </c>
      <c r="D23" t="s">
        <v>6</v>
      </c>
      <c r="E23">
        <f>(MAX(B17:B26)-MIN(B17:B26))/2</f>
        <v>33</v>
      </c>
    </row>
    <row r="24" spans="1:8" x14ac:dyDescent="0.2">
      <c r="A24">
        <v>8</v>
      </c>
      <c r="B24">
        <v>834</v>
      </c>
    </row>
    <row r="25" spans="1:8" x14ac:dyDescent="0.2">
      <c r="A25">
        <v>9</v>
      </c>
      <c r="B25">
        <v>853</v>
      </c>
      <c r="D25" t="s">
        <v>14</v>
      </c>
      <c r="E25">
        <f>E19-E17</f>
        <v>259.08000000000004</v>
      </c>
    </row>
    <row r="26" spans="1:8" x14ac:dyDescent="0.2">
      <c r="A26">
        <v>10</v>
      </c>
      <c r="B26">
        <v>825</v>
      </c>
      <c r="D26" t="s">
        <v>8</v>
      </c>
      <c r="E26">
        <f>((ABS(E19-E17)/E17)*100)</f>
        <v>44.164876751559788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0F046-2217-594D-8F3C-40D80497DD06}">
  <dimension ref="A1:J26"/>
  <sheetViews>
    <sheetView zoomScaleNormal="100" workbookViewId="0">
      <selection activeCell="G21" sqref="G21:H21"/>
    </sheetView>
  </sheetViews>
  <sheetFormatPr baseColWidth="10" defaultRowHeight="16" x14ac:dyDescent="0.2"/>
  <cols>
    <col min="2" max="2" width="12.83203125" customWidth="1"/>
    <col min="3" max="3" width="10.83203125" customWidth="1"/>
    <col min="4" max="4" width="21.6640625" customWidth="1"/>
    <col min="7" max="7" width="17.83203125" customWidth="1"/>
    <col min="10" max="10" width="18.5" customWidth="1"/>
  </cols>
  <sheetData>
    <row r="1" spans="1:10" x14ac:dyDescent="0.2">
      <c r="A1" s="1" t="s">
        <v>9</v>
      </c>
    </row>
    <row r="2" spans="1:10" x14ac:dyDescent="0.2">
      <c r="A2" t="s">
        <v>1</v>
      </c>
      <c r="B2" t="s">
        <v>0</v>
      </c>
    </row>
    <row r="3" spans="1:10" x14ac:dyDescent="0.2">
      <c r="A3">
        <v>1</v>
      </c>
      <c r="B3">
        <v>705</v>
      </c>
      <c r="D3" t="s">
        <v>7</v>
      </c>
      <c r="E3">
        <v>584.05999999999995</v>
      </c>
    </row>
    <row r="4" spans="1:10" x14ac:dyDescent="0.2">
      <c r="A4">
        <v>2</v>
      </c>
      <c r="B4">
        <v>701</v>
      </c>
    </row>
    <row r="5" spans="1:10" x14ac:dyDescent="0.2">
      <c r="A5">
        <v>3</v>
      </c>
      <c r="B5">
        <v>687</v>
      </c>
      <c r="D5" t="s">
        <v>2</v>
      </c>
      <c r="E5">
        <f>AVERAGE(B3:B12)</f>
        <v>689.6</v>
      </c>
      <c r="G5" t="s">
        <v>22</v>
      </c>
      <c r="H5">
        <f>STDEV(B3:B12)</f>
        <v>11.596934460834419</v>
      </c>
    </row>
    <row r="6" spans="1:10" x14ac:dyDescent="0.2">
      <c r="A6">
        <v>4</v>
      </c>
      <c r="B6">
        <v>674</v>
      </c>
      <c r="D6" t="s">
        <v>4</v>
      </c>
      <c r="E6">
        <f>MIN(B3:B12)</f>
        <v>674</v>
      </c>
      <c r="G6" t="s">
        <v>23</v>
      </c>
      <c r="H6">
        <f>_xlfn.VAR.S(B3:B12)</f>
        <v>134.48888888888888</v>
      </c>
    </row>
    <row r="7" spans="1:10" x14ac:dyDescent="0.2">
      <c r="A7">
        <v>5</v>
      </c>
      <c r="B7">
        <v>687</v>
      </c>
      <c r="D7" t="s">
        <v>3</v>
      </c>
      <c r="E7">
        <f>MAX(B3:B12)</f>
        <v>705</v>
      </c>
      <c r="G7" t="s">
        <v>24</v>
      </c>
      <c r="H7">
        <f>H5/SQRT(10)</f>
        <v>3.6672726771933508</v>
      </c>
    </row>
    <row r="8" spans="1:10" x14ac:dyDescent="0.2">
      <c r="A8">
        <v>6</v>
      </c>
      <c r="B8">
        <v>684</v>
      </c>
      <c r="D8" t="s">
        <v>5</v>
      </c>
      <c r="E8">
        <f>MAX(B3:B12)-MIN(B3:B12)</f>
        <v>31</v>
      </c>
    </row>
    <row r="9" spans="1:10" x14ac:dyDescent="0.2">
      <c r="A9">
        <v>7</v>
      </c>
      <c r="B9">
        <v>698</v>
      </c>
      <c r="D9" t="s">
        <v>6</v>
      </c>
      <c r="E9">
        <f>(MAX(B3:B12)-MIN(B3:B12))/2</f>
        <v>15.5</v>
      </c>
    </row>
    <row r="10" spans="1:10" x14ac:dyDescent="0.2">
      <c r="A10">
        <v>8</v>
      </c>
      <c r="B10">
        <v>676</v>
      </c>
    </row>
    <row r="11" spans="1:10" x14ac:dyDescent="0.2">
      <c r="A11">
        <v>9</v>
      </c>
      <c r="B11">
        <v>680</v>
      </c>
      <c r="D11" t="s">
        <v>14</v>
      </c>
      <c r="E11">
        <f>E5-E3</f>
        <v>105.54000000000008</v>
      </c>
    </row>
    <row r="12" spans="1:10" x14ac:dyDescent="0.2">
      <c r="A12">
        <v>10</v>
      </c>
      <c r="B12">
        <v>704</v>
      </c>
      <c r="D12" t="s">
        <v>8</v>
      </c>
      <c r="E12">
        <f>((ABS(E5-E3)/E3)*100)</f>
        <v>18.070061295072438</v>
      </c>
    </row>
    <row r="13" spans="1:10" x14ac:dyDescent="0.2">
      <c r="I13" t="s">
        <v>12</v>
      </c>
      <c r="J13" t="s">
        <v>13</v>
      </c>
    </row>
    <row r="14" spans="1:10" x14ac:dyDescent="0.2">
      <c r="H14" s="1" t="s">
        <v>11</v>
      </c>
      <c r="I14">
        <f>E19-E5</f>
        <v>-20.399999999999977</v>
      </c>
      <c r="J14">
        <f>((E19-E5)/E5)*100</f>
        <v>-2.9582366589327114</v>
      </c>
    </row>
    <row r="15" spans="1:10" x14ac:dyDescent="0.2">
      <c r="A15" s="1" t="s">
        <v>10</v>
      </c>
    </row>
    <row r="16" spans="1:10" x14ac:dyDescent="0.2">
      <c r="A16" t="s">
        <v>1</v>
      </c>
      <c r="B16" t="s">
        <v>0</v>
      </c>
    </row>
    <row r="17" spans="1:8" x14ac:dyDescent="0.2">
      <c r="A17">
        <v>1</v>
      </c>
      <c r="B17">
        <v>708</v>
      </c>
      <c r="D17" t="s">
        <v>7</v>
      </c>
      <c r="E17">
        <v>584.05999999999995</v>
      </c>
    </row>
    <row r="18" spans="1:8" x14ac:dyDescent="0.2">
      <c r="A18">
        <v>2</v>
      </c>
      <c r="B18">
        <v>691</v>
      </c>
    </row>
    <row r="19" spans="1:8" x14ac:dyDescent="0.2">
      <c r="A19">
        <v>3</v>
      </c>
      <c r="B19">
        <v>670</v>
      </c>
      <c r="D19" t="s">
        <v>2</v>
      </c>
      <c r="E19">
        <f>AVERAGE(B17:B26)</f>
        <v>669.2</v>
      </c>
      <c r="G19" t="s">
        <v>22</v>
      </c>
      <c r="H19">
        <f>STDEV(B17:B26)</f>
        <v>30.473303434682336</v>
      </c>
    </row>
    <row r="20" spans="1:8" x14ac:dyDescent="0.2">
      <c r="A20">
        <v>4</v>
      </c>
      <c r="B20">
        <v>715</v>
      </c>
      <c r="D20" t="s">
        <v>4</v>
      </c>
      <c r="E20">
        <f>MIN(B17:B26)</f>
        <v>620</v>
      </c>
      <c r="G20" t="s">
        <v>23</v>
      </c>
      <c r="H20">
        <f>_xlfn.VAR.S(B17:B26)</f>
        <v>928.62222222222226</v>
      </c>
    </row>
    <row r="21" spans="1:8" x14ac:dyDescent="0.2">
      <c r="A21">
        <v>5</v>
      </c>
      <c r="B21">
        <v>641</v>
      </c>
      <c r="D21" t="s">
        <v>3</v>
      </c>
      <c r="E21">
        <f>MAX(B17:B26)</f>
        <v>715</v>
      </c>
      <c r="G21" t="s">
        <v>24</v>
      </c>
      <c r="H21">
        <f>H19/SQRT(10)</f>
        <v>9.6365046683028286</v>
      </c>
    </row>
    <row r="22" spans="1:8" x14ac:dyDescent="0.2">
      <c r="A22">
        <v>6</v>
      </c>
      <c r="B22">
        <v>664</v>
      </c>
      <c r="D22" t="s">
        <v>5</v>
      </c>
      <c r="E22">
        <f>MAX(B17:B26)-MIN(B17:B26)</f>
        <v>95</v>
      </c>
    </row>
    <row r="23" spans="1:8" x14ac:dyDescent="0.2">
      <c r="A23">
        <v>7</v>
      </c>
      <c r="B23">
        <v>645</v>
      </c>
      <c r="D23" t="s">
        <v>6</v>
      </c>
      <c r="E23">
        <f>(MAX(B17:B26)-MIN(B17:B26))/2</f>
        <v>47.5</v>
      </c>
    </row>
    <row r="24" spans="1:8" x14ac:dyDescent="0.2">
      <c r="A24">
        <v>8</v>
      </c>
      <c r="B24">
        <v>684</v>
      </c>
    </row>
    <row r="25" spans="1:8" x14ac:dyDescent="0.2">
      <c r="A25">
        <v>9</v>
      </c>
      <c r="B25">
        <v>620</v>
      </c>
      <c r="D25" t="s">
        <v>14</v>
      </c>
      <c r="E25">
        <f>E19-E17</f>
        <v>85.1400000000001</v>
      </c>
    </row>
    <row r="26" spans="1:8" x14ac:dyDescent="0.2">
      <c r="A26">
        <v>10</v>
      </c>
      <c r="B26">
        <v>654</v>
      </c>
      <c r="D26" t="s">
        <v>8</v>
      </c>
      <c r="E26">
        <f>((ABS(E19-E17)/E17)*100)</f>
        <v>14.577269458617284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470B3-74E4-9A45-AF15-D88C8B330803}">
  <dimension ref="A1:J26"/>
  <sheetViews>
    <sheetView zoomScaleNormal="100" workbookViewId="0">
      <selection activeCell="I39" sqref="I39"/>
    </sheetView>
  </sheetViews>
  <sheetFormatPr baseColWidth="10" defaultRowHeight="16" x14ac:dyDescent="0.2"/>
  <cols>
    <col min="2" max="2" width="12.83203125" customWidth="1"/>
    <col min="3" max="3" width="10.83203125" customWidth="1"/>
    <col min="4" max="4" width="21.6640625" customWidth="1"/>
    <col min="7" max="7" width="18.33203125" customWidth="1"/>
    <col min="10" max="10" width="18.33203125" customWidth="1"/>
  </cols>
  <sheetData>
    <row r="1" spans="1:10" x14ac:dyDescent="0.2">
      <c r="A1" s="1" t="s">
        <v>9</v>
      </c>
    </row>
    <row r="2" spans="1:10" x14ac:dyDescent="0.2">
      <c r="A2" t="s">
        <v>1</v>
      </c>
      <c r="B2" t="s">
        <v>0</v>
      </c>
    </row>
    <row r="3" spans="1:10" x14ac:dyDescent="0.2">
      <c r="A3">
        <v>1</v>
      </c>
      <c r="B3">
        <v>680</v>
      </c>
      <c r="D3" t="s">
        <v>7</v>
      </c>
      <c r="E3">
        <v>583.28</v>
      </c>
    </row>
    <row r="4" spans="1:10" x14ac:dyDescent="0.2">
      <c r="A4">
        <v>2</v>
      </c>
      <c r="B4">
        <v>698</v>
      </c>
    </row>
    <row r="5" spans="1:10" x14ac:dyDescent="0.2">
      <c r="A5">
        <v>3</v>
      </c>
      <c r="B5">
        <v>694</v>
      </c>
      <c r="D5" t="s">
        <v>2</v>
      </c>
      <c r="E5">
        <f>AVERAGE(B3:B12)</f>
        <v>715.2</v>
      </c>
      <c r="G5" t="s">
        <v>22</v>
      </c>
      <c r="H5">
        <f>STDEV(B3:B12)</f>
        <v>22.982118652939242</v>
      </c>
    </row>
    <row r="6" spans="1:10" x14ac:dyDescent="0.2">
      <c r="A6">
        <v>4</v>
      </c>
      <c r="B6">
        <v>698</v>
      </c>
      <c r="D6" t="s">
        <v>4</v>
      </c>
      <c r="E6">
        <f>MIN(B3:B12)</f>
        <v>680</v>
      </c>
      <c r="G6" t="s">
        <v>23</v>
      </c>
      <c r="H6">
        <f>_xlfn.VAR.S(B3:B12)</f>
        <v>528.17777777777781</v>
      </c>
    </row>
    <row r="7" spans="1:10" x14ac:dyDescent="0.2">
      <c r="A7">
        <v>5</v>
      </c>
      <c r="B7">
        <v>757</v>
      </c>
      <c r="D7" t="s">
        <v>3</v>
      </c>
      <c r="E7">
        <f>MAX(B3:B12)</f>
        <v>757</v>
      </c>
      <c r="G7" t="s">
        <v>24</v>
      </c>
      <c r="H7">
        <f>H5/SQRT(10)</f>
        <v>7.2675840399528768</v>
      </c>
    </row>
    <row r="8" spans="1:10" x14ac:dyDescent="0.2">
      <c r="A8">
        <v>6</v>
      </c>
      <c r="B8">
        <v>734</v>
      </c>
      <c r="D8" t="s">
        <v>5</v>
      </c>
      <c r="E8">
        <f>MAX(B3:B12)-MIN(B3:B12)</f>
        <v>77</v>
      </c>
    </row>
    <row r="9" spans="1:10" x14ac:dyDescent="0.2">
      <c r="A9">
        <v>7</v>
      </c>
      <c r="B9">
        <v>727</v>
      </c>
      <c r="D9" t="s">
        <v>6</v>
      </c>
      <c r="E9">
        <f>(MAX(B3:B12)-MIN(B3:B12))/2</f>
        <v>38.5</v>
      </c>
    </row>
    <row r="10" spans="1:10" x14ac:dyDescent="0.2">
      <c r="A10">
        <v>8</v>
      </c>
      <c r="B10">
        <v>719</v>
      </c>
    </row>
    <row r="11" spans="1:10" x14ac:dyDescent="0.2">
      <c r="A11">
        <v>9</v>
      </c>
      <c r="B11">
        <v>730</v>
      </c>
      <c r="D11" t="s">
        <v>14</v>
      </c>
      <c r="E11">
        <f>E5-E3</f>
        <v>131.92000000000007</v>
      </c>
    </row>
    <row r="12" spans="1:10" x14ac:dyDescent="0.2">
      <c r="A12">
        <v>10</v>
      </c>
      <c r="B12">
        <v>715</v>
      </c>
      <c r="D12" t="s">
        <v>8</v>
      </c>
      <c r="E12">
        <f>((ABS(E5-E3)/E3)*100)</f>
        <v>22.616924975997819</v>
      </c>
    </row>
    <row r="13" spans="1:10" x14ac:dyDescent="0.2">
      <c r="I13" t="s">
        <v>12</v>
      </c>
      <c r="J13" t="s">
        <v>13</v>
      </c>
    </row>
    <row r="14" spans="1:10" x14ac:dyDescent="0.2">
      <c r="H14" s="1" t="s">
        <v>11</v>
      </c>
      <c r="I14">
        <f>E19-E5</f>
        <v>-47.5</v>
      </c>
      <c r="J14">
        <f>((E19-E5)/E5)*100</f>
        <v>-6.6414988814317661</v>
      </c>
    </row>
    <row r="15" spans="1:10" x14ac:dyDescent="0.2">
      <c r="A15" s="1" t="s">
        <v>10</v>
      </c>
    </row>
    <row r="16" spans="1:10" x14ac:dyDescent="0.2">
      <c r="A16" t="s">
        <v>1</v>
      </c>
      <c r="B16" t="s">
        <v>0</v>
      </c>
    </row>
    <row r="17" spans="1:8" x14ac:dyDescent="0.2">
      <c r="A17">
        <v>1</v>
      </c>
      <c r="B17">
        <v>738</v>
      </c>
      <c r="D17" t="s">
        <v>7</v>
      </c>
      <c r="E17">
        <v>583.28</v>
      </c>
    </row>
    <row r="18" spans="1:8" x14ac:dyDescent="0.2">
      <c r="A18">
        <v>2</v>
      </c>
      <c r="B18">
        <v>719</v>
      </c>
    </row>
    <row r="19" spans="1:8" x14ac:dyDescent="0.2">
      <c r="A19">
        <v>3</v>
      </c>
      <c r="B19">
        <v>563</v>
      </c>
      <c r="D19" t="s">
        <v>2</v>
      </c>
      <c r="E19">
        <f>AVERAGE(B17:B26)</f>
        <v>667.7</v>
      </c>
      <c r="G19" t="s">
        <v>22</v>
      </c>
      <c r="H19">
        <f>STDEV(B17:B26)</f>
        <v>71.718663307863082</v>
      </c>
    </row>
    <row r="20" spans="1:8" x14ac:dyDescent="0.2">
      <c r="A20">
        <v>4</v>
      </c>
      <c r="B20">
        <v>617</v>
      </c>
      <c r="D20" t="s">
        <v>4</v>
      </c>
      <c r="E20">
        <f>MIN(B17:B26)</f>
        <v>563</v>
      </c>
      <c r="G20" t="s">
        <v>23</v>
      </c>
      <c r="H20">
        <f>_xlfn.VAR.S(B17:B26)</f>
        <v>5143.5666666666257</v>
      </c>
    </row>
    <row r="21" spans="1:8" x14ac:dyDescent="0.2">
      <c r="A21">
        <v>5</v>
      </c>
      <c r="B21">
        <v>723</v>
      </c>
      <c r="D21" t="s">
        <v>3</v>
      </c>
      <c r="E21">
        <f>MAX(B17:B26)</f>
        <v>750</v>
      </c>
      <c r="G21" t="s">
        <v>24</v>
      </c>
      <c r="H21">
        <f>H19/SQRT(10)</f>
        <v>22.679432679559305</v>
      </c>
    </row>
    <row r="22" spans="1:8" x14ac:dyDescent="0.2">
      <c r="A22">
        <v>6</v>
      </c>
      <c r="B22">
        <v>635</v>
      </c>
      <c r="D22" t="s">
        <v>5</v>
      </c>
      <c r="E22">
        <f>MAX(B17:B26)-MIN(B17:B26)</f>
        <v>187</v>
      </c>
    </row>
    <row r="23" spans="1:8" x14ac:dyDescent="0.2">
      <c r="A23">
        <v>7</v>
      </c>
      <c r="B23">
        <v>734</v>
      </c>
      <c r="D23" t="s">
        <v>6</v>
      </c>
      <c r="E23">
        <f>(MAX(B17:B26)-MIN(B17:B26))/2</f>
        <v>93.5</v>
      </c>
    </row>
    <row r="24" spans="1:8" x14ac:dyDescent="0.2">
      <c r="A24">
        <v>8</v>
      </c>
      <c r="B24">
        <v>614</v>
      </c>
    </row>
    <row r="25" spans="1:8" x14ac:dyDescent="0.2">
      <c r="A25">
        <v>9</v>
      </c>
      <c r="B25">
        <v>750</v>
      </c>
      <c r="D25" t="s">
        <v>14</v>
      </c>
      <c r="E25">
        <f>E19-E17</f>
        <v>84.420000000000073</v>
      </c>
    </row>
    <row r="26" spans="1:8" x14ac:dyDescent="0.2">
      <c r="A26">
        <v>10</v>
      </c>
      <c r="B26">
        <v>584</v>
      </c>
      <c r="D26" t="s">
        <v>8</v>
      </c>
      <c r="E26">
        <f>((ABS(E19-E17)/E17)*100)</f>
        <v>14.473323275270895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F1368-EF11-1E42-9010-0F30007793A6}">
  <dimension ref="A1:G7"/>
  <sheetViews>
    <sheetView tabSelected="1" zoomScale="140" zoomScaleNormal="140" workbookViewId="0">
      <selection activeCell="A8" sqref="A8"/>
    </sheetView>
  </sheetViews>
  <sheetFormatPr baseColWidth="10" defaultRowHeight="16" x14ac:dyDescent="0.2"/>
  <cols>
    <col min="4" max="4" width="12.6640625" customWidth="1"/>
  </cols>
  <sheetData>
    <row r="1" spans="1:7" x14ac:dyDescent="0.2">
      <c r="A1" s="2" t="s">
        <v>15</v>
      </c>
      <c r="B1" s="2" t="s">
        <v>16</v>
      </c>
      <c r="C1" s="2" t="s">
        <v>19</v>
      </c>
      <c r="D1" s="2" t="s">
        <v>17</v>
      </c>
      <c r="E1" s="2" t="s">
        <v>20</v>
      </c>
      <c r="F1" s="2" t="s">
        <v>18</v>
      </c>
      <c r="G1" s="2" t="s">
        <v>21</v>
      </c>
    </row>
    <row r="2" spans="1:7" x14ac:dyDescent="0.2">
      <c r="A2" s="2" t="s">
        <v>25</v>
      </c>
      <c r="B2" s="2">
        <v>483.11</v>
      </c>
      <c r="C2" s="2">
        <v>66.099999999999994</v>
      </c>
      <c r="D2" s="2">
        <v>332.4</v>
      </c>
      <c r="E2" s="2">
        <v>10</v>
      </c>
      <c r="F2" s="2">
        <v>362.2</v>
      </c>
      <c r="G2" s="2">
        <v>14</v>
      </c>
    </row>
    <row r="3" spans="1:7" x14ac:dyDescent="0.2">
      <c r="A3" s="2" t="s">
        <v>26</v>
      </c>
      <c r="B3" s="2">
        <v>475.9</v>
      </c>
      <c r="C3" s="2">
        <v>66.099999999999994</v>
      </c>
      <c r="D3" s="2">
        <v>307.7</v>
      </c>
      <c r="E3" s="2">
        <v>14</v>
      </c>
      <c r="F3" s="2">
        <v>405.8</v>
      </c>
      <c r="G3" s="2">
        <v>15.5</v>
      </c>
    </row>
    <row r="4" spans="1:7" x14ac:dyDescent="0.2">
      <c r="A4" s="2" t="s">
        <v>27</v>
      </c>
      <c r="B4" s="2">
        <v>451.36</v>
      </c>
      <c r="C4" s="2">
        <v>66.099999999999994</v>
      </c>
      <c r="D4" s="2">
        <v>389.5</v>
      </c>
      <c r="E4" s="2">
        <v>23</v>
      </c>
      <c r="F4" s="2">
        <v>398.8</v>
      </c>
      <c r="G4" s="2">
        <v>19.5</v>
      </c>
    </row>
    <row r="5" spans="1:7" x14ac:dyDescent="0.2">
      <c r="A5" s="2" t="s">
        <v>28</v>
      </c>
      <c r="B5" s="2">
        <v>586.62</v>
      </c>
      <c r="C5" s="2">
        <v>66.099999999999994</v>
      </c>
      <c r="D5" s="2">
        <v>855.8</v>
      </c>
      <c r="E5" s="2">
        <v>26</v>
      </c>
      <c r="F5" s="2">
        <v>845.7</v>
      </c>
      <c r="G5" s="2">
        <v>33</v>
      </c>
    </row>
    <row r="6" spans="1:7" x14ac:dyDescent="0.2">
      <c r="A6" s="2" t="s">
        <v>29</v>
      </c>
      <c r="B6" s="2">
        <v>584.05999999999995</v>
      </c>
      <c r="C6" s="2">
        <v>66.099999999999994</v>
      </c>
      <c r="D6" s="2">
        <v>689.6</v>
      </c>
      <c r="E6" s="2">
        <v>15.5</v>
      </c>
      <c r="F6" s="2">
        <v>669.2</v>
      </c>
      <c r="G6" s="2">
        <v>47.5</v>
      </c>
    </row>
    <row r="7" spans="1:7" x14ac:dyDescent="0.2">
      <c r="A7" s="2" t="s">
        <v>30</v>
      </c>
      <c r="B7" s="2">
        <v>583.28</v>
      </c>
      <c r="C7" s="2">
        <v>66.099999999999994</v>
      </c>
      <c r="D7" s="2">
        <v>715.2</v>
      </c>
      <c r="E7" s="2">
        <v>38.5</v>
      </c>
      <c r="F7" s="2">
        <v>667.7</v>
      </c>
      <c r="G7" s="2">
        <v>93.5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</vt:lpstr>
      <vt:lpstr>B</vt:lpstr>
      <vt:lpstr>C</vt:lpstr>
      <vt:lpstr>D</vt:lpstr>
      <vt:lpstr>E</vt:lpstr>
      <vt:lpstr>F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Joshua Berry</cp:lastModifiedBy>
  <dcterms:created xsi:type="dcterms:W3CDTF">2023-02-09T11:57:52Z</dcterms:created>
  <dcterms:modified xsi:type="dcterms:W3CDTF">2024-02-19T15:48:29Z</dcterms:modified>
</cp:coreProperties>
</file>